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jaxdc1\users$\jyoung\Desktop\Scenarios\"/>
    </mc:Choice>
  </mc:AlternateContent>
  <xr:revisionPtr revIDLastSave="0" documentId="13_ncr:1_{EE047E65-4BEE-40FF-9B0E-7E1D8C469820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Recommended Budget " sheetId="4" r:id="rId1"/>
    <sheet name="Current Approved Budget FY19-20" sheetId="1" r:id="rId2"/>
    <sheet name="19-20revisedccgj" sheetId="3" state="hidden" r:id="rId3"/>
    <sheet name="revised ccgj" sheetId="2" state="hidden" r:id="rId4"/>
  </sheets>
  <calcPr calcId="191029"/>
</workbook>
</file>

<file path=xl/calcChain.xml><?xml version="1.0" encoding="utf-8"?>
<calcChain xmlns="http://schemas.openxmlformats.org/spreadsheetml/2006/main">
  <c r="D95" i="4" l="1"/>
  <c r="H7" i="4" l="1"/>
  <c r="H8" i="4"/>
  <c r="H9" i="4"/>
  <c r="H10" i="4"/>
  <c r="H12" i="4"/>
  <c r="H13" i="4"/>
  <c r="H15" i="4"/>
  <c r="H16" i="4"/>
  <c r="H19" i="4"/>
  <c r="H20" i="4"/>
  <c r="H21" i="4"/>
  <c r="H22" i="4"/>
  <c r="H23" i="4"/>
  <c r="H24" i="4"/>
  <c r="H25" i="4"/>
  <c r="H26" i="4"/>
  <c r="H27" i="4"/>
  <c r="H29" i="4"/>
  <c r="H30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3" i="4"/>
  <c r="H55" i="4"/>
  <c r="H57" i="4"/>
  <c r="H58" i="4"/>
  <c r="H60" i="4"/>
  <c r="H64" i="4"/>
  <c r="H69" i="4"/>
  <c r="H74" i="4"/>
  <c r="H75" i="4"/>
  <c r="H76" i="4"/>
  <c r="H77" i="4"/>
  <c r="H4" i="4"/>
  <c r="G83" i="4" l="1"/>
  <c r="H83" i="4" s="1"/>
  <c r="B78" i="4"/>
  <c r="G77" i="4"/>
  <c r="G76" i="4"/>
  <c r="G75" i="4"/>
  <c r="G74" i="4"/>
  <c r="G73" i="4"/>
  <c r="G72" i="4"/>
  <c r="D71" i="4"/>
  <c r="G71" i="4" s="1"/>
  <c r="H71" i="4" s="1"/>
  <c r="D70" i="4"/>
  <c r="G69" i="4"/>
  <c r="D68" i="4"/>
  <c r="D67" i="4"/>
  <c r="G67" i="4" s="1"/>
  <c r="H67" i="4" s="1"/>
  <c r="D66" i="4"/>
  <c r="D65" i="4"/>
  <c r="G64" i="4"/>
  <c r="B61" i="4"/>
  <c r="G60" i="4"/>
  <c r="D59" i="4"/>
  <c r="D61" i="4" s="1"/>
  <c r="D58" i="4"/>
  <c r="B58" i="4"/>
  <c r="G57" i="4"/>
  <c r="G55" i="4"/>
  <c r="G53" i="4"/>
  <c r="G52" i="4"/>
  <c r="G51" i="4"/>
  <c r="D50" i="4"/>
  <c r="B50" i="4"/>
  <c r="B62" i="4" s="1"/>
  <c r="G49" i="4"/>
  <c r="D48" i="4"/>
  <c r="B48" i="4"/>
  <c r="G48" i="4" s="1"/>
  <c r="G47" i="4"/>
  <c r="G46" i="4"/>
  <c r="G45" i="4"/>
  <c r="G44" i="4"/>
  <c r="G43" i="4"/>
  <c r="G42" i="4"/>
  <c r="D41" i="4"/>
  <c r="B41" i="4"/>
  <c r="G40" i="4"/>
  <c r="G39" i="4"/>
  <c r="G38" i="4"/>
  <c r="D37" i="4"/>
  <c r="B37" i="4"/>
  <c r="G36" i="4"/>
  <c r="G35" i="4"/>
  <c r="G34" i="4"/>
  <c r="G33" i="4"/>
  <c r="D27" i="4"/>
  <c r="B27" i="4"/>
  <c r="G27" i="4" s="1"/>
  <c r="G26" i="4"/>
  <c r="G25" i="4"/>
  <c r="G24" i="4"/>
  <c r="G23" i="4"/>
  <c r="G22" i="4"/>
  <c r="G21" i="4"/>
  <c r="G20" i="4"/>
  <c r="G19" i="4"/>
  <c r="D16" i="4"/>
  <c r="B16" i="4"/>
  <c r="G16" i="4" s="1"/>
  <c r="G15" i="4"/>
  <c r="G14" i="4"/>
  <c r="G13" i="4"/>
  <c r="G12" i="4"/>
  <c r="G11" i="4"/>
  <c r="G10" i="4"/>
  <c r="G9" i="4"/>
  <c r="G8" i="4"/>
  <c r="G7" i="4"/>
  <c r="G6" i="4"/>
  <c r="G5" i="4"/>
  <c r="G4" i="4"/>
  <c r="D78" i="4" l="1"/>
  <c r="G78" i="4" s="1"/>
  <c r="H78" i="4" s="1"/>
  <c r="G70" i="4"/>
  <c r="H70" i="4" s="1"/>
  <c r="G37" i="4"/>
  <c r="G41" i="4"/>
  <c r="G58" i="4"/>
  <c r="G61" i="4"/>
  <c r="H61" i="4" s="1"/>
  <c r="D62" i="4"/>
  <c r="B80" i="4"/>
  <c r="B29" i="4"/>
  <c r="G65" i="4"/>
  <c r="H65" i="4" s="1"/>
  <c r="D29" i="4"/>
  <c r="G66" i="4"/>
  <c r="H66" i="4" s="1"/>
  <c r="G50" i="4"/>
  <c r="G59" i="4"/>
  <c r="H59" i="4" s="1"/>
  <c r="G68" i="4"/>
  <c r="H68" i="4" s="1"/>
  <c r="G62" i="4" l="1"/>
  <c r="H62" i="4" s="1"/>
  <c r="D80" i="4"/>
  <c r="B88" i="4"/>
  <c r="D30" i="4"/>
  <c r="G29" i="4"/>
  <c r="B16" i="1"/>
  <c r="B75" i="1"/>
  <c r="B58" i="1"/>
  <c r="B55" i="1"/>
  <c r="B50" i="1"/>
  <c r="B48" i="1"/>
  <c r="B41" i="1"/>
  <c r="B37" i="1"/>
  <c r="B27" i="1"/>
  <c r="G80" i="4" l="1"/>
  <c r="H80" i="4" s="1"/>
  <c r="G30" i="4"/>
  <c r="D88" i="4"/>
  <c r="D90" i="4" s="1"/>
  <c r="B59" i="1"/>
  <c r="B77" i="1" s="1"/>
  <c r="B85" i="1" s="1"/>
  <c r="B29" i="1"/>
  <c r="G88" i="4" l="1"/>
  <c r="H88" i="4" s="1"/>
</calcChain>
</file>

<file path=xl/sharedStrings.xml><?xml version="1.0" encoding="utf-8"?>
<sst xmlns="http://schemas.openxmlformats.org/spreadsheetml/2006/main" count="400" uniqueCount="163">
  <si>
    <t>42010 · DCA</t>
  </si>
  <si>
    <t>43000 · City</t>
  </si>
  <si>
    <t>43000 · City - Other</t>
  </si>
  <si>
    <t>43010 · COJ - CCGJ Administrative</t>
  </si>
  <si>
    <t>43020 · COJ - APP Salary</t>
  </si>
  <si>
    <t>43030 · COJ - CSGP Regrant</t>
  </si>
  <si>
    <t>44000 · Programs</t>
  </si>
  <si>
    <t>44010 · Entreprenuierial Program</t>
  </si>
  <si>
    <t>44020 · Public Art</t>
  </si>
  <si>
    <t>44025 · Public Art RESERVE</t>
  </si>
  <si>
    <t>44030 · Every Single Artist Lounge</t>
  </si>
  <si>
    <t>44040 · CS Internship/Youth</t>
  </si>
  <si>
    <t>44050 · Lecture Series (License Plate)</t>
  </si>
  <si>
    <t>44060 · Coporate (Artist Residency)</t>
  </si>
  <si>
    <t>44070 · State of the Art</t>
  </si>
  <si>
    <t>44080 · Arts Awards</t>
  </si>
  <si>
    <t>45000 · Contributions - General</t>
  </si>
  <si>
    <t>45010 · Cash - Individual Donors</t>
  </si>
  <si>
    <t>45020 · Board Dues</t>
  </si>
  <si>
    <t>45040 · Cash - Corporate Donors</t>
  </si>
  <si>
    <t>45050 · Misc Events/Fundraising</t>
  </si>
  <si>
    <t>46000 · Interest Income</t>
  </si>
  <si>
    <t>60900 · Board of Directors Expenses</t>
  </si>
  <si>
    <t>60920 · Board Expenses</t>
  </si>
  <si>
    <t>61000 · Program Expenses</t>
  </si>
  <si>
    <t>61100 · Program Expenses</t>
  </si>
  <si>
    <t>61100 · Program Expenses - Other</t>
  </si>
  <si>
    <t>61115 · Public Art</t>
  </si>
  <si>
    <t>61120 · Public Art RESERVE</t>
  </si>
  <si>
    <t>61130 · Cultural Service Internship</t>
  </si>
  <si>
    <t>61140 · Cultural Service Grant Program</t>
  </si>
  <si>
    <t>61150 · Entrepreneurial Resources</t>
  </si>
  <si>
    <t>61160 · Lecture Series (License Plate)</t>
  </si>
  <si>
    <t>61190 · Every Single Artist Lounge</t>
  </si>
  <si>
    <t>61500 · Program/Fundraising Expenses</t>
  </si>
  <si>
    <t>61500 · Program/Fundraising Expenses - Other</t>
  </si>
  <si>
    <t>61501 · State of the Art</t>
  </si>
  <si>
    <t>61502 · Art Awards</t>
  </si>
  <si>
    <t>61503 · Miscellaneous- Activities/Event</t>
  </si>
  <si>
    <t>61505 · Resource Development Meetings</t>
  </si>
  <si>
    <t>62100 · Contract Services</t>
  </si>
  <si>
    <t>62110 · Accounting Fees</t>
  </si>
  <si>
    <t>62140 · Legal Fees</t>
  </si>
  <si>
    <t>62150 · Outside Contract Services/IT</t>
  </si>
  <si>
    <t>62800 · Facilities and Equipment</t>
  </si>
  <si>
    <t>62840 · Equip Rental and Maintenance</t>
  </si>
  <si>
    <t>62870 · Insurance - Property</t>
  </si>
  <si>
    <t>62890 · Occupancy - Rent</t>
  </si>
  <si>
    <t>65000 · Operations</t>
  </si>
  <si>
    <t>65010 · Dues, Subscriptions, Publicatio</t>
  </si>
  <si>
    <t>65020 · Postage, Mailing Service</t>
  </si>
  <si>
    <t>65030 · Printing and Copying</t>
  </si>
  <si>
    <t>65040 · Office Supplies</t>
  </si>
  <si>
    <t>65050 · Utilities</t>
  </si>
  <si>
    <t>65060 · Bank and Credit Card Fees</t>
  </si>
  <si>
    <t>65100 · Other Types of Expenses</t>
  </si>
  <si>
    <t>65120 · Insurance - Liability, D and O</t>
  </si>
  <si>
    <t>66000 · Payroll Expenses</t>
  </si>
  <si>
    <t>66010 · Salary &amp; Wages</t>
  </si>
  <si>
    <t>66020 · Fringe Benefits</t>
  </si>
  <si>
    <t>66030 · Payroll Taxes</t>
  </si>
  <si>
    <t>66040 · Payroll Fees</t>
  </si>
  <si>
    <t>68300 · Travel and Meetings</t>
  </si>
  <si>
    <t>68310 · Professional Development</t>
  </si>
  <si>
    <t>68320 · Travel</t>
  </si>
  <si>
    <t>Expense</t>
  </si>
  <si>
    <t>Gross Profit</t>
  </si>
  <si>
    <t>Net Income</t>
  </si>
  <si>
    <t>Net Ordinary Income</t>
  </si>
  <si>
    <t>Net Other Income</t>
  </si>
  <si>
    <t>Other Income</t>
  </si>
  <si>
    <t>Other Income/Expense</t>
  </si>
  <si>
    <t>Total 40000 · Income</t>
  </si>
  <si>
    <t>Total 42000 · State</t>
  </si>
  <si>
    <t>Total 43000 · City</t>
  </si>
  <si>
    <t>Total 44000 · Programs</t>
  </si>
  <si>
    <t>Total 45000 · Contributions - General</t>
  </si>
  <si>
    <t>Total 60900 · Board of Directors Expenses</t>
  </si>
  <si>
    <t>Total 61000 · Program Expenses</t>
  </si>
  <si>
    <t>Total 61100 · Program Expenses</t>
  </si>
  <si>
    <t>Total 61500 · Program/Fundraising Expenses</t>
  </si>
  <si>
    <t>Total 62100 · Contract Services</t>
  </si>
  <si>
    <t>Total 62800 · Facilities and Equipment</t>
  </si>
  <si>
    <t>Total 65000 · Operations</t>
  </si>
  <si>
    <t>Total 65100 · Other Types of Expenses</t>
  </si>
  <si>
    <t>Total 66000 · Payroll Expenses</t>
  </si>
  <si>
    <t>Total 68300 · Travel and Meetings</t>
  </si>
  <si>
    <t>Total Expense</t>
  </si>
  <si>
    <t>Total Income</t>
  </si>
  <si>
    <t>Total Other Income</t>
  </si>
  <si>
    <t>Operating Income</t>
  </si>
  <si>
    <t>Total Operating Income</t>
  </si>
  <si>
    <t>Total Program Income</t>
  </si>
  <si>
    <t>Opreating Expenses</t>
  </si>
  <si>
    <t>Total Other Expense</t>
  </si>
  <si>
    <t>Total COGS</t>
  </si>
  <si>
    <t>Other Expense</t>
  </si>
  <si>
    <t>Cost of Goods Sold</t>
  </si>
  <si>
    <t>80000 · Ask My Accountant</t>
  </si>
  <si>
    <t>68300 · Travel and Meetings - Other</t>
  </si>
  <si>
    <t>66000 · Payroll Expenses - Other</t>
  </si>
  <si>
    <t>65160 · Repair and Maintenance</t>
  </si>
  <si>
    <t>65100 · Other Types of Expenses - Other</t>
  </si>
  <si>
    <t>65015 · Marketing</t>
  </si>
  <si>
    <t>65000 · Operations - Other</t>
  </si>
  <si>
    <t>Current Budget    2019-2020</t>
  </si>
  <si>
    <t>Income Adjusted</t>
  </si>
  <si>
    <t>Operating Expenses</t>
  </si>
  <si>
    <t>Public Art Reserve Account omitted due to funds are a liability</t>
  </si>
  <si>
    <t>All Programs are fully funded and expensed</t>
  </si>
  <si>
    <t>Art Awards income $50,000-$25,000=$25,0000 net income - variance for expenses is $45k</t>
  </si>
  <si>
    <t>Funding is only payable upon completion of a project - the expenses budgets for projects are now on hold</t>
  </si>
  <si>
    <t>COVID-19</t>
  </si>
  <si>
    <t>TIMING</t>
  </si>
  <si>
    <t>DCA's budget year end differs from CCGJ - when the budget was created, the grant was for $42,253, but a portion is received in pror year</t>
  </si>
  <si>
    <t>Reason</t>
  </si>
  <si>
    <t>Explanation</t>
  </si>
  <si>
    <t>Not Income</t>
  </si>
  <si>
    <t>These funds are deferred revenue from public arts projects received in prior years.  They are in the restricted bank account and currently reside on the balance as a "deferred liability." Prior to this year, the City provided the funds for 100% of the project - although the project was not complete. Phase 2 and 3 are still incomplete. As Phase 2 and 3 complete their projects, CCGJ can post an adjusting entry to relieve deferred liability to account for income for Phase 2 and 3. Additionally, CCGJ can transfer temporarily restricted funds from the restricted cash account to the operating account.</t>
  </si>
  <si>
    <t>Increased due to HR Matter</t>
  </si>
  <si>
    <t>No Reductions/deferred payments</t>
  </si>
  <si>
    <t>No reductions or deferred payments</t>
  </si>
  <si>
    <t>Reduction due to work from home procedures</t>
  </si>
  <si>
    <t>Increased due to Consultant</t>
  </si>
  <si>
    <t>This was additional marketing/fundraising miscellaneous program expenses that are no longer available or capable of being spent.</t>
  </si>
  <si>
    <t>Income recognized in FY19. Expense recognized in FY20</t>
  </si>
  <si>
    <t>Funds are payable upon completion - had hoped to complete additional phases, but will not be able</t>
  </si>
  <si>
    <t xml:space="preserve">Income Removed from Budget. Received in FY19 </t>
  </si>
  <si>
    <t>Fundraising will focus on individual donors</t>
  </si>
  <si>
    <t>HR Services</t>
  </si>
  <si>
    <t>Program Expanded</t>
  </si>
  <si>
    <t>Increased Corporate Sponsor commitment</t>
  </si>
  <si>
    <t>Community First Cares Funded Grants/Regions Bank Funded</t>
  </si>
  <si>
    <t>Due to Social Distancing and office closures there will be no employee travel</t>
  </si>
  <si>
    <t>Overall increase in contract services for accounting and new audit firm</t>
  </si>
  <si>
    <t>Artist Grants paid out/Program is delivered</t>
  </si>
  <si>
    <t>Variance Amount</t>
  </si>
  <si>
    <t>Variance Percentage</t>
  </si>
  <si>
    <t>Salary Reductions</t>
  </si>
  <si>
    <t>Reduced to account for reductions</t>
  </si>
  <si>
    <t xml:space="preserve">Reduced to account for reductions </t>
  </si>
  <si>
    <t>*Rounding</t>
  </si>
  <si>
    <t>Finance Committee Budget Presentation May 7, 2020</t>
  </si>
  <si>
    <t>Dues currently at 7500</t>
  </si>
  <si>
    <t>Events income is from admissions and other events, ex. Art See&amp;Shop</t>
  </si>
  <si>
    <t>Fully Funded</t>
  </si>
  <si>
    <t>Total income not expect due to Economic conditions and social distancing</t>
  </si>
  <si>
    <t>Contract services increased due to increased audit fees 20K; Bookkeeping intial cleanup &amp; additional reportings 60K; Attorney 5,200</t>
  </si>
  <si>
    <t>Finance Committee Budget Revision Presentation May 7, 2020</t>
  </si>
  <si>
    <t>Accounting/Audit/Professional Services</t>
  </si>
  <si>
    <t xml:space="preserve">Gross </t>
  </si>
  <si>
    <t>Total Net</t>
  </si>
  <si>
    <t xml:space="preserve">Recommended Budget for Approval </t>
  </si>
  <si>
    <t>PPP</t>
  </si>
  <si>
    <t>ERC</t>
  </si>
  <si>
    <t>Interest income from reserved account</t>
  </si>
  <si>
    <t>Board retreat and committee meeting expenses</t>
  </si>
  <si>
    <t>62100 · Total Contract Services</t>
  </si>
  <si>
    <t>66000 · Total Payroll Expenses</t>
  </si>
  <si>
    <t>68300 · Total Travel &amp; Professional Development</t>
  </si>
  <si>
    <t>Program cost cover program expenses</t>
  </si>
  <si>
    <t>CCGJ can choose to use ERC relief funding</t>
  </si>
  <si>
    <t>CCGJ can chose to use PPP relief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</si>
</sst>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3" fontId="0" fillId="0" borderId="10" xfId="0" applyNumberFormat="1" applyBorder="1" applyAlignment="1">
      <alignment vertical="top"/>
    </xf>
    <xf numFmtId="9" fontId="0" fillId="0" borderId="10" xfId="43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64" fontId="0" fillId="0" borderId="10" xfId="1" applyNumberFormat="1" applyFont="1" applyBorder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10" xfId="0" applyFill="1" applyBorder="1" applyAlignment="1">
      <alignment vertical="top" wrapText="1"/>
    </xf>
    <xf numFmtId="164" fontId="0" fillId="0" borderId="10" xfId="1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164" fontId="0" fillId="0" borderId="10" xfId="1" applyNumberFormat="1" applyFont="1" applyFill="1" applyBorder="1" applyAlignment="1">
      <alignment vertical="top"/>
    </xf>
    <xf numFmtId="164" fontId="0" fillId="0" borderId="0" xfId="1" applyNumberFormat="1" applyFont="1" applyFill="1" applyAlignment="1">
      <alignment vertical="top"/>
    </xf>
    <xf numFmtId="164" fontId="0" fillId="34" borderId="10" xfId="1" applyNumberFormat="1" applyFont="1" applyFill="1" applyBorder="1" applyAlignment="1">
      <alignment horizontal="center" vertical="top" wrapText="1"/>
    </xf>
    <xf numFmtId="164" fontId="0" fillId="34" borderId="10" xfId="1" applyNumberFormat="1" applyFont="1" applyFill="1" applyBorder="1" applyAlignment="1">
      <alignment vertical="top"/>
    </xf>
    <xf numFmtId="43" fontId="0" fillId="0" borderId="10" xfId="0" applyNumberFormat="1" applyFill="1" applyBorder="1" applyAlignment="1">
      <alignment vertical="top" wrapText="1"/>
    </xf>
    <xf numFmtId="9" fontId="0" fillId="0" borderId="10" xfId="43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3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E219-D8C3-447D-B37C-E4F4B2A6A48C}">
  <dimension ref="A1:J96"/>
  <sheetViews>
    <sheetView tabSelected="1" topLeftCell="A79" workbookViewId="0">
      <pane xSplit="1" topLeftCell="B1" activePane="topRight" state="frozen"/>
      <selection pane="topRight" activeCell="J94" sqref="J94"/>
    </sheetView>
  </sheetViews>
  <sheetFormatPr defaultColWidth="9.140625" defaultRowHeight="15" x14ac:dyDescent="0.25"/>
  <cols>
    <col min="1" max="1" width="39.140625" style="2" bestFit="1" customWidth="1"/>
    <col min="2" max="2" width="15.140625" style="14" customWidth="1"/>
    <col min="3" max="3" width="2.28515625" style="2" customWidth="1"/>
    <col min="4" max="4" width="20.85546875" style="19" customWidth="1"/>
    <col min="5" max="5" width="2.7109375" style="2" customWidth="1"/>
    <col min="6" max="6" width="13.85546875" style="2" customWidth="1"/>
    <col min="7" max="7" width="18.5703125" style="2" customWidth="1"/>
    <col min="8" max="8" width="11.5703125" style="2" customWidth="1"/>
    <col min="9" max="9" width="23.28515625" style="2" customWidth="1"/>
    <col min="10" max="10" width="105" style="2" customWidth="1"/>
    <col min="11" max="16384" width="9.140625" style="2"/>
  </cols>
  <sheetData>
    <row r="1" spans="1:10" ht="30" x14ac:dyDescent="0.25">
      <c r="A1" s="3" t="s">
        <v>148</v>
      </c>
    </row>
    <row r="2" spans="1:10" ht="45" customHeight="1" x14ac:dyDescent="0.25">
      <c r="A2" s="5"/>
      <c r="B2" s="12" t="s">
        <v>105</v>
      </c>
      <c r="C2" s="10"/>
      <c r="D2" s="20" t="s">
        <v>152</v>
      </c>
      <c r="E2" s="10"/>
      <c r="F2" s="10"/>
      <c r="G2" s="10" t="s">
        <v>136</v>
      </c>
      <c r="H2" s="11" t="s">
        <v>137</v>
      </c>
      <c r="I2" s="10" t="s">
        <v>115</v>
      </c>
      <c r="J2" s="10" t="s">
        <v>116</v>
      </c>
    </row>
    <row r="3" spans="1:10" x14ac:dyDescent="0.25">
      <c r="A3" s="4" t="s">
        <v>90</v>
      </c>
      <c r="B3" s="13"/>
      <c r="C3" s="5"/>
      <c r="D3" s="21"/>
      <c r="E3" s="5"/>
      <c r="F3" s="5"/>
      <c r="G3" s="5"/>
      <c r="H3" s="5"/>
      <c r="I3" s="5"/>
      <c r="J3" s="5"/>
    </row>
    <row r="4" spans="1:10" ht="32.450000000000003" customHeight="1" x14ac:dyDescent="0.25">
      <c r="A4" s="5" t="s">
        <v>0</v>
      </c>
      <c r="B4" s="13">
        <v>43253</v>
      </c>
      <c r="C4" s="5"/>
      <c r="D4" s="21">
        <v>33253</v>
      </c>
      <c r="E4" s="5"/>
      <c r="F4" s="5"/>
      <c r="G4" s="6">
        <f>B4-D4</f>
        <v>10000</v>
      </c>
      <c r="H4" s="7">
        <f>G4/B4</f>
        <v>0.23119783598825516</v>
      </c>
      <c r="I4" s="5" t="s">
        <v>113</v>
      </c>
      <c r="J4" s="8" t="s">
        <v>114</v>
      </c>
    </row>
    <row r="5" spans="1:10" x14ac:dyDescent="0.25">
      <c r="A5" s="5" t="s">
        <v>1</v>
      </c>
      <c r="B5" s="13"/>
      <c r="C5" s="5"/>
      <c r="D5" s="21"/>
      <c r="E5" s="5"/>
      <c r="F5" s="5"/>
      <c r="G5" s="6">
        <f t="shared" ref="G5:G71" si="0">B5-D5</f>
        <v>0</v>
      </c>
      <c r="H5" s="7"/>
      <c r="I5" s="5"/>
      <c r="J5" s="5"/>
    </row>
    <row r="6" spans="1:10" x14ac:dyDescent="0.25">
      <c r="A6" s="5" t="s">
        <v>2</v>
      </c>
      <c r="B6" s="13">
        <v>0</v>
      </c>
      <c r="C6" s="5"/>
      <c r="D6" s="21">
        <v>0</v>
      </c>
      <c r="E6" s="5"/>
      <c r="F6" s="5"/>
      <c r="G6" s="6">
        <f t="shared" si="0"/>
        <v>0</v>
      </c>
      <c r="H6" s="7"/>
      <c r="I6" s="5"/>
      <c r="J6" s="5"/>
    </row>
    <row r="7" spans="1:10" x14ac:dyDescent="0.25">
      <c r="A7" s="5" t="s">
        <v>3</v>
      </c>
      <c r="B7" s="13">
        <v>404133</v>
      </c>
      <c r="C7" s="5"/>
      <c r="D7" s="21">
        <v>404133</v>
      </c>
      <c r="E7" s="5"/>
      <c r="F7" s="5"/>
      <c r="G7" s="6">
        <f t="shared" si="0"/>
        <v>0</v>
      </c>
      <c r="H7" s="7">
        <f t="shared" ref="H7:H68" si="1">G7/B7</f>
        <v>0</v>
      </c>
      <c r="I7" s="5"/>
      <c r="J7" s="5"/>
    </row>
    <row r="8" spans="1:10" x14ac:dyDescent="0.25">
      <c r="A8" s="5" t="s">
        <v>4</v>
      </c>
      <c r="B8" s="13">
        <v>55385</v>
      </c>
      <c r="C8" s="5"/>
      <c r="D8" s="21">
        <v>55385</v>
      </c>
      <c r="E8" s="5"/>
      <c r="F8" s="5"/>
      <c r="G8" s="6">
        <f t="shared" si="0"/>
        <v>0</v>
      </c>
      <c r="H8" s="7">
        <f t="shared" si="1"/>
        <v>0</v>
      </c>
      <c r="I8" s="5"/>
      <c r="J8" s="5"/>
    </row>
    <row r="9" spans="1:10" x14ac:dyDescent="0.25">
      <c r="A9" s="5" t="s">
        <v>14</v>
      </c>
      <c r="B9" s="13">
        <v>7500</v>
      </c>
      <c r="C9" s="5"/>
      <c r="D9" s="21">
        <v>0</v>
      </c>
      <c r="E9" s="5"/>
      <c r="F9" s="5"/>
      <c r="G9" s="6">
        <f t="shared" si="0"/>
        <v>7500</v>
      </c>
      <c r="H9" s="7">
        <f t="shared" si="1"/>
        <v>1</v>
      </c>
      <c r="I9" s="5" t="s">
        <v>112</v>
      </c>
      <c r="J9" s="5" t="s">
        <v>127</v>
      </c>
    </row>
    <row r="10" spans="1:10" x14ac:dyDescent="0.25">
      <c r="A10" s="5" t="s">
        <v>15</v>
      </c>
      <c r="B10" s="13">
        <v>84999.92</v>
      </c>
      <c r="C10" s="5"/>
      <c r="D10" s="21">
        <v>50000</v>
      </c>
      <c r="E10" s="5"/>
      <c r="F10" s="5"/>
      <c r="G10" s="6">
        <f t="shared" si="0"/>
        <v>34999.919999999998</v>
      </c>
      <c r="H10" s="7">
        <f t="shared" si="1"/>
        <v>0.41176415224861385</v>
      </c>
      <c r="I10" s="5" t="s">
        <v>112</v>
      </c>
      <c r="J10" s="5" t="s">
        <v>106</v>
      </c>
    </row>
    <row r="11" spans="1:10" x14ac:dyDescent="0.25">
      <c r="A11" s="5" t="s">
        <v>16</v>
      </c>
      <c r="B11" s="13"/>
      <c r="C11" s="5"/>
      <c r="D11" s="21"/>
      <c r="E11" s="5"/>
      <c r="F11" s="5"/>
      <c r="G11" s="6">
        <f t="shared" si="0"/>
        <v>0</v>
      </c>
      <c r="H11" s="7"/>
      <c r="I11" s="5"/>
      <c r="J11" s="5"/>
    </row>
    <row r="12" spans="1:10" x14ac:dyDescent="0.25">
      <c r="A12" s="5" t="s">
        <v>17</v>
      </c>
      <c r="B12" s="13">
        <v>50000</v>
      </c>
      <c r="C12" s="5"/>
      <c r="D12" s="21">
        <v>50000</v>
      </c>
      <c r="E12" s="5"/>
      <c r="F12" s="5"/>
      <c r="G12" s="6">
        <f t="shared" si="0"/>
        <v>0</v>
      </c>
      <c r="H12" s="7">
        <f t="shared" si="1"/>
        <v>0</v>
      </c>
      <c r="I12" s="5"/>
      <c r="J12" s="5" t="s">
        <v>128</v>
      </c>
    </row>
    <row r="13" spans="1:10" x14ac:dyDescent="0.25">
      <c r="A13" s="5" t="s">
        <v>18</v>
      </c>
      <c r="B13" s="13">
        <v>15000</v>
      </c>
      <c r="C13" s="5"/>
      <c r="D13" s="21">
        <v>15000</v>
      </c>
      <c r="E13" s="5"/>
      <c r="F13" s="5"/>
      <c r="G13" s="6">
        <f t="shared" si="0"/>
        <v>0</v>
      </c>
      <c r="H13" s="7">
        <f t="shared" si="1"/>
        <v>0</v>
      </c>
      <c r="I13" s="5"/>
      <c r="J13" s="5" t="s">
        <v>143</v>
      </c>
    </row>
    <row r="14" spans="1:10" x14ac:dyDescent="0.25">
      <c r="A14" s="5" t="s">
        <v>19</v>
      </c>
      <c r="B14" s="13">
        <v>0</v>
      </c>
      <c r="C14" s="5"/>
      <c r="D14" s="21">
        <v>0</v>
      </c>
      <c r="E14" s="5"/>
      <c r="F14" s="5"/>
      <c r="G14" s="6">
        <f t="shared" si="0"/>
        <v>0</v>
      </c>
      <c r="H14" s="7"/>
      <c r="I14" s="5"/>
      <c r="J14" s="5"/>
    </row>
    <row r="15" spans="1:10" ht="40.15" customHeight="1" x14ac:dyDescent="0.25">
      <c r="A15" s="5" t="s">
        <v>20</v>
      </c>
      <c r="B15" s="13">
        <v>55000</v>
      </c>
      <c r="C15" s="5"/>
      <c r="D15" s="21">
        <v>25000</v>
      </c>
      <c r="E15" s="5"/>
      <c r="F15" s="5"/>
      <c r="G15" s="6">
        <f t="shared" si="0"/>
        <v>30000</v>
      </c>
      <c r="H15" s="7">
        <f t="shared" si="1"/>
        <v>0.54545454545454541</v>
      </c>
      <c r="I15" s="5" t="s">
        <v>112</v>
      </c>
      <c r="J15" s="8" t="s">
        <v>144</v>
      </c>
    </row>
    <row r="16" spans="1:10" x14ac:dyDescent="0.25">
      <c r="A16" s="5" t="s">
        <v>91</v>
      </c>
      <c r="B16" s="13">
        <f>SUM(B4:B15)</f>
        <v>715270.92</v>
      </c>
      <c r="C16" s="5"/>
      <c r="D16" s="21">
        <f>SUM(D4:D15)</f>
        <v>632771</v>
      </c>
      <c r="E16" s="5"/>
      <c r="F16" s="5"/>
      <c r="G16" s="6">
        <f t="shared" si="0"/>
        <v>82499.920000000042</v>
      </c>
      <c r="H16" s="7">
        <f t="shared" si="1"/>
        <v>0.11534079981889944</v>
      </c>
      <c r="I16" s="5"/>
      <c r="J16" s="5"/>
    </row>
    <row r="17" spans="1:10" x14ac:dyDescent="0.25">
      <c r="A17" s="5"/>
      <c r="B17" s="13"/>
      <c r="C17" s="5"/>
      <c r="D17" s="21"/>
      <c r="E17" s="5"/>
      <c r="F17" s="5"/>
      <c r="G17" s="6"/>
      <c r="H17" s="7"/>
      <c r="I17" s="5"/>
      <c r="J17" s="5"/>
    </row>
    <row r="18" spans="1:10" x14ac:dyDescent="0.25">
      <c r="A18" s="5" t="s">
        <v>6</v>
      </c>
      <c r="B18" s="13"/>
      <c r="C18" s="5"/>
      <c r="D18" s="21"/>
      <c r="E18" s="5"/>
      <c r="F18" s="5"/>
      <c r="G18" s="6"/>
      <c r="H18" s="7"/>
      <c r="I18" s="5"/>
      <c r="J18" s="5" t="s">
        <v>160</v>
      </c>
    </row>
    <row r="19" spans="1:10" x14ac:dyDescent="0.25">
      <c r="A19" s="5" t="s">
        <v>5</v>
      </c>
      <c r="B19" s="13">
        <v>2589447</v>
      </c>
      <c r="C19" s="5"/>
      <c r="D19" s="21">
        <v>2589447</v>
      </c>
      <c r="E19" s="5"/>
      <c r="F19" s="5"/>
      <c r="G19" s="6">
        <f t="shared" si="0"/>
        <v>0</v>
      </c>
      <c r="H19" s="7">
        <f t="shared" si="1"/>
        <v>0</v>
      </c>
      <c r="I19" s="5"/>
      <c r="J19" s="5"/>
    </row>
    <row r="20" spans="1:10" x14ac:dyDescent="0.25">
      <c r="A20" s="5" t="s">
        <v>7</v>
      </c>
      <c r="B20" s="13">
        <v>25000</v>
      </c>
      <c r="C20" s="5"/>
      <c r="D20" s="21">
        <v>25000</v>
      </c>
      <c r="E20" s="5"/>
      <c r="F20" s="5"/>
      <c r="G20" s="6">
        <f t="shared" si="0"/>
        <v>0</v>
      </c>
      <c r="H20" s="7">
        <f t="shared" si="1"/>
        <v>0</v>
      </c>
      <c r="I20" s="5" t="s">
        <v>112</v>
      </c>
      <c r="J20" s="5" t="s">
        <v>132</v>
      </c>
    </row>
    <row r="21" spans="1:10" ht="42.75" customHeight="1" x14ac:dyDescent="0.25">
      <c r="A21" s="5" t="s">
        <v>8</v>
      </c>
      <c r="B21" s="13">
        <v>208573</v>
      </c>
      <c r="C21" s="5"/>
      <c r="D21" s="21">
        <v>47000</v>
      </c>
      <c r="E21" s="5"/>
      <c r="F21" s="5"/>
      <c r="G21" s="6">
        <f t="shared" si="0"/>
        <v>161573</v>
      </c>
      <c r="H21" s="7">
        <f t="shared" si="1"/>
        <v>0.77465923201948483</v>
      </c>
      <c r="I21" s="5" t="s">
        <v>112</v>
      </c>
      <c r="J21" s="5" t="s">
        <v>126</v>
      </c>
    </row>
    <row r="22" spans="1:10" ht="84" customHeight="1" x14ac:dyDescent="0.25">
      <c r="A22" s="5" t="s">
        <v>9</v>
      </c>
      <c r="B22" s="13">
        <v>391755</v>
      </c>
      <c r="C22" s="5"/>
      <c r="D22" s="21">
        <v>0</v>
      </c>
      <c r="E22" s="5"/>
      <c r="F22" s="5"/>
      <c r="G22" s="6">
        <f t="shared" si="0"/>
        <v>391755</v>
      </c>
      <c r="H22" s="7">
        <f t="shared" si="1"/>
        <v>1</v>
      </c>
      <c r="I22" s="5" t="s">
        <v>117</v>
      </c>
      <c r="J22" s="8" t="s">
        <v>118</v>
      </c>
    </row>
    <row r="23" spans="1:10" x14ac:dyDescent="0.25">
      <c r="A23" s="5" t="s">
        <v>10</v>
      </c>
      <c r="B23" s="13">
        <v>2000</v>
      </c>
      <c r="C23" s="5"/>
      <c r="D23" s="21">
        <v>3500</v>
      </c>
      <c r="E23" s="5"/>
      <c r="F23" s="5"/>
      <c r="G23" s="6">
        <f t="shared" si="0"/>
        <v>-1500</v>
      </c>
      <c r="H23" s="7">
        <f t="shared" si="1"/>
        <v>-0.75</v>
      </c>
      <c r="I23" s="9" t="s">
        <v>130</v>
      </c>
      <c r="J23" s="9" t="s">
        <v>131</v>
      </c>
    </row>
    <row r="24" spans="1:10" x14ac:dyDescent="0.25">
      <c r="A24" s="5" t="s">
        <v>11</v>
      </c>
      <c r="B24" s="13">
        <v>11523</v>
      </c>
      <c r="C24" s="5"/>
      <c r="D24" s="21">
        <v>11523</v>
      </c>
      <c r="E24" s="5"/>
      <c r="F24" s="5"/>
      <c r="G24" s="6">
        <f t="shared" si="0"/>
        <v>0</v>
      </c>
      <c r="H24" s="7">
        <f t="shared" si="1"/>
        <v>0</v>
      </c>
      <c r="I24" s="5"/>
      <c r="J24" s="5" t="s">
        <v>145</v>
      </c>
    </row>
    <row r="25" spans="1:10" x14ac:dyDescent="0.25">
      <c r="A25" s="5" t="s">
        <v>12</v>
      </c>
      <c r="B25" s="13">
        <v>13000</v>
      </c>
      <c r="C25" s="5"/>
      <c r="D25" s="21">
        <v>13000</v>
      </c>
      <c r="E25" s="5"/>
      <c r="F25" s="5"/>
      <c r="G25" s="6">
        <f t="shared" si="0"/>
        <v>0</v>
      </c>
      <c r="H25" s="7">
        <f t="shared" si="1"/>
        <v>0</v>
      </c>
      <c r="I25" s="5"/>
      <c r="J25" s="5" t="s">
        <v>145</v>
      </c>
    </row>
    <row r="26" spans="1:10" x14ac:dyDescent="0.25">
      <c r="A26" s="5" t="s">
        <v>13</v>
      </c>
      <c r="B26" s="13">
        <v>30000</v>
      </c>
      <c r="C26" s="5"/>
      <c r="D26" s="21">
        <v>5000</v>
      </c>
      <c r="E26" s="5"/>
      <c r="F26" s="5"/>
      <c r="G26" s="6">
        <f t="shared" si="0"/>
        <v>25000</v>
      </c>
      <c r="H26" s="7">
        <f t="shared" si="1"/>
        <v>0.83333333333333337</v>
      </c>
      <c r="I26" s="5" t="s">
        <v>112</v>
      </c>
      <c r="J26" s="5" t="s">
        <v>146</v>
      </c>
    </row>
    <row r="27" spans="1:10" x14ac:dyDescent="0.25">
      <c r="A27" s="5" t="s">
        <v>92</v>
      </c>
      <c r="B27" s="13">
        <f>SUM(B19:B26)</f>
        <v>3271298</v>
      </c>
      <c r="C27" s="5"/>
      <c r="D27" s="21">
        <f>SUM(D19:D26)</f>
        <v>2694470</v>
      </c>
      <c r="E27" s="5"/>
      <c r="F27" s="5"/>
      <c r="G27" s="6">
        <f t="shared" si="0"/>
        <v>576828</v>
      </c>
      <c r="H27" s="7">
        <f t="shared" si="1"/>
        <v>0.17633000723260309</v>
      </c>
      <c r="I27" s="5"/>
      <c r="J27" s="5"/>
    </row>
    <row r="28" spans="1:10" x14ac:dyDescent="0.25">
      <c r="A28" s="5"/>
      <c r="B28" s="13"/>
      <c r="C28" s="5"/>
      <c r="D28" s="21"/>
      <c r="E28" s="5"/>
      <c r="F28" s="5"/>
      <c r="G28" s="6"/>
      <c r="H28" s="7"/>
      <c r="I28" s="5"/>
      <c r="J28" s="5"/>
    </row>
    <row r="29" spans="1:10" x14ac:dyDescent="0.25">
      <c r="A29" s="5" t="s">
        <v>88</v>
      </c>
      <c r="B29" s="13">
        <f>B27+B16</f>
        <v>3986568.92</v>
      </c>
      <c r="C29" s="5"/>
      <c r="D29" s="21">
        <f>D27+D16</f>
        <v>3327241</v>
      </c>
      <c r="E29" s="5"/>
      <c r="F29" s="5"/>
      <c r="G29" s="6">
        <f t="shared" si="0"/>
        <v>659327.91999999993</v>
      </c>
      <c r="H29" s="7">
        <f t="shared" si="1"/>
        <v>0.16538731255648276</v>
      </c>
      <c r="I29" s="5"/>
      <c r="J29" s="5"/>
    </row>
    <row r="30" spans="1:10" x14ac:dyDescent="0.25">
      <c r="A30" s="5" t="s">
        <v>150</v>
      </c>
      <c r="B30" s="13">
        <v>3986568.92</v>
      </c>
      <c r="C30" s="5"/>
      <c r="D30" s="21">
        <f>D29</f>
        <v>3327241</v>
      </c>
      <c r="E30" s="5"/>
      <c r="F30" s="5"/>
      <c r="G30" s="6">
        <f t="shared" si="0"/>
        <v>659327.91999999993</v>
      </c>
      <c r="H30" s="7">
        <f t="shared" si="1"/>
        <v>0.16538731255648276</v>
      </c>
      <c r="I30" s="5"/>
      <c r="J30" s="5"/>
    </row>
    <row r="31" spans="1:10" x14ac:dyDescent="0.25">
      <c r="A31" s="5"/>
      <c r="B31" s="13"/>
      <c r="C31" s="5"/>
      <c r="D31" s="21"/>
      <c r="E31" s="5"/>
      <c r="F31" s="5"/>
      <c r="G31" s="6"/>
      <c r="H31" s="7"/>
      <c r="I31" s="5"/>
      <c r="J31" s="5"/>
    </row>
    <row r="32" spans="1:10" x14ac:dyDescent="0.25">
      <c r="A32" s="4" t="s">
        <v>93</v>
      </c>
      <c r="B32" s="13"/>
      <c r="C32" s="5"/>
      <c r="D32" s="21"/>
      <c r="E32" s="5"/>
      <c r="F32" s="5"/>
      <c r="G32" s="6"/>
      <c r="H32" s="7"/>
      <c r="I32" s="5"/>
      <c r="J32" s="5"/>
    </row>
    <row r="33" spans="1:10" x14ac:dyDescent="0.25">
      <c r="A33" s="5" t="s">
        <v>23</v>
      </c>
      <c r="B33" s="13">
        <v>2100</v>
      </c>
      <c r="C33" s="5"/>
      <c r="D33" s="21">
        <v>2100</v>
      </c>
      <c r="E33" s="5"/>
      <c r="F33" s="5"/>
      <c r="G33" s="6">
        <f t="shared" si="0"/>
        <v>0</v>
      </c>
      <c r="H33" s="7">
        <f t="shared" si="1"/>
        <v>0</v>
      </c>
      <c r="I33" s="5"/>
      <c r="J33" s="5" t="s">
        <v>156</v>
      </c>
    </row>
    <row r="34" spans="1:10" x14ac:dyDescent="0.25">
      <c r="A34" s="5" t="s">
        <v>41</v>
      </c>
      <c r="B34" s="13">
        <v>44000</v>
      </c>
      <c r="C34" s="5"/>
      <c r="D34" s="21">
        <v>60000</v>
      </c>
      <c r="E34" s="5"/>
      <c r="F34" s="5"/>
      <c r="G34" s="6">
        <f t="shared" si="0"/>
        <v>-16000</v>
      </c>
      <c r="H34" s="7">
        <f t="shared" si="1"/>
        <v>-0.36363636363636365</v>
      </c>
      <c r="I34" s="5" t="s">
        <v>149</v>
      </c>
      <c r="J34" s="5" t="s">
        <v>147</v>
      </c>
    </row>
    <row r="35" spans="1:10" x14ac:dyDescent="0.25">
      <c r="A35" s="5" t="s">
        <v>42</v>
      </c>
      <c r="B35" s="13">
        <v>1200</v>
      </c>
      <c r="C35" s="5"/>
      <c r="D35" s="21">
        <v>5200</v>
      </c>
      <c r="E35" s="5"/>
      <c r="F35" s="5"/>
      <c r="G35" s="6">
        <f t="shared" si="0"/>
        <v>-4000</v>
      </c>
      <c r="H35" s="7">
        <f t="shared" si="1"/>
        <v>-3.3333333333333335</v>
      </c>
      <c r="I35" s="5" t="s">
        <v>129</v>
      </c>
      <c r="J35" s="5" t="s">
        <v>119</v>
      </c>
    </row>
    <row r="36" spans="1:10" x14ac:dyDescent="0.25">
      <c r="A36" s="5" t="s">
        <v>43</v>
      </c>
      <c r="B36" s="13">
        <v>20000</v>
      </c>
      <c r="C36" s="5"/>
      <c r="D36" s="21">
        <v>20000</v>
      </c>
      <c r="E36" s="5"/>
      <c r="F36" s="5"/>
      <c r="G36" s="6">
        <f t="shared" si="0"/>
        <v>0</v>
      </c>
      <c r="H36" s="7">
        <f t="shared" si="1"/>
        <v>0</v>
      </c>
      <c r="I36" s="5"/>
      <c r="J36" s="5" t="s">
        <v>120</v>
      </c>
    </row>
    <row r="37" spans="1:10" x14ac:dyDescent="0.25">
      <c r="A37" s="5" t="s">
        <v>157</v>
      </c>
      <c r="B37" s="13">
        <f>SUM(B34:B36)</f>
        <v>65200</v>
      </c>
      <c r="C37" s="5"/>
      <c r="D37" s="21">
        <f>SUM(D34:D36)</f>
        <v>85200</v>
      </c>
      <c r="E37" s="5"/>
      <c r="F37" s="5"/>
      <c r="G37" s="6">
        <f t="shared" si="0"/>
        <v>-20000</v>
      </c>
      <c r="H37" s="7">
        <f t="shared" si="1"/>
        <v>-0.30674846625766872</v>
      </c>
      <c r="I37" s="5"/>
      <c r="J37" s="5" t="s">
        <v>134</v>
      </c>
    </row>
    <row r="38" spans="1:10" x14ac:dyDescent="0.25">
      <c r="A38" s="5" t="s">
        <v>45</v>
      </c>
      <c r="B38" s="13">
        <v>1500</v>
      </c>
      <c r="C38" s="5"/>
      <c r="D38" s="21">
        <v>750</v>
      </c>
      <c r="E38" s="5"/>
      <c r="F38" s="5"/>
      <c r="G38" s="6">
        <f t="shared" si="0"/>
        <v>750</v>
      </c>
      <c r="H38" s="7">
        <f t="shared" si="1"/>
        <v>0.5</v>
      </c>
      <c r="I38" s="5" t="s">
        <v>112</v>
      </c>
      <c r="J38" s="5" t="s">
        <v>122</v>
      </c>
    </row>
    <row r="39" spans="1:10" x14ac:dyDescent="0.25">
      <c r="A39" s="5" t="s">
        <v>46</v>
      </c>
      <c r="B39" s="13">
        <v>1222</v>
      </c>
      <c r="C39" s="5"/>
      <c r="D39" s="21">
        <v>1222</v>
      </c>
      <c r="E39" s="5"/>
      <c r="F39" s="5"/>
      <c r="G39" s="6">
        <f t="shared" si="0"/>
        <v>0</v>
      </c>
      <c r="H39" s="7">
        <f t="shared" si="1"/>
        <v>0</v>
      </c>
      <c r="I39" s="5"/>
      <c r="J39" s="5"/>
    </row>
    <row r="40" spans="1:10" x14ac:dyDescent="0.25">
      <c r="A40" s="5" t="s">
        <v>47</v>
      </c>
      <c r="B40" s="13">
        <v>28277</v>
      </c>
      <c r="C40" s="5"/>
      <c r="D40" s="21">
        <v>28277</v>
      </c>
      <c r="E40" s="5"/>
      <c r="F40" s="5"/>
      <c r="G40" s="6">
        <f t="shared" si="0"/>
        <v>0</v>
      </c>
      <c r="H40" s="7">
        <f t="shared" si="1"/>
        <v>0</v>
      </c>
      <c r="I40" s="5"/>
      <c r="J40" s="5" t="s">
        <v>121</v>
      </c>
    </row>
    <row r="41" spans="1:10" x14ac:dyDescent="0.25">
      <c r="A41" s="5" t="s">
        <v>44</v>
      </c>
      <c r="B41" s="13">
        <f>SUM(B38:B40)</f>
        <v>30999</v>
      </c>
      <c r="C41" s="5"/>
      <c r="D41" s="21">
        <f>SUM(D38:D40)</f>
        <v>30249</v>
      </c>
      <c r="E41" s="5"/>
      <c r="F41" s="5"/>
      <c r="G41" s="6">
        <f t="shared" si="0"/>
        <v>750</v>
      </c>
      <c r="H41" s="7">
        <f t="shared" si="1"/>
        <v>2.4194328849317721E-2</v>
      </c>
      <c r="I41" s="5"/>
      <c r="J41" s="5"/>
    </row>
    <row r="42" spans="1:10" x14ac:dyDescent="0.25">
      <c r="A42" s="5" t="s">
        <v>49</v>
      </c>
      <c r="B42" s="13">
        <v>2500</v>
      </c>
      <c r="C42" s="5"/>
      <c r="D42" s="21">
        <v>1500</v>
      </c>
      <c r="E42" s="5"/>
      <c r="F42" s="5"/>
      <c r="G42" s="6">
        <f t="shared" si="0"/>
        <v>1000</v>
      </c>
      <c r="H42" s="7">
        <f t="shared" si="1"/>
        <v>0.4</v>
      </c>
      <c r="I42" s="5" t="s">
        <v>112</v>
      </c>
      <c r="J42" s="5" t="s">
        <v>122</v>
      </c>
    </row>
    <row r="43" spans="1:10" ht="14.25" customHeight="1" x14ac:dyDescent="0.25">
      <c r="A43" s="5" t="s">
        <v>50</v>
      </c>
      <c r="B43" s="13">
        <v>1270</v>
      </c>
      <c r="C43" s="5"/>
      <c r="D43" s="21">
        <v>850</v>
      </c>
      <c r="E43" s="5"/>
      <c r="F43" s="5"/>
      <c r="G43" s="6">
        <f t="shared" si="0"/>
        <v>420</v>
      </c>
      <c r="H43" s="7">
        <f t="shared" si="1"/>
        <v>0.33070866141732286</v>
      </c>
      <c r="I43" s="5" t="s">
        <v>112</v>
      </c>
      <c r="J43" s="5" t="s">
        <v>122</v>
      </c>
    </row>
    <row r="44" spans="1:10" x14ac:dyDescent="0.25">
      <c r="A44" s="5" t="s">
        <v>51</v>
      </c>
      <c r="B44" s="13">
        <v>5000</v>
      </c>
      <c r="C44" s="5"/>
      <c r="D44" s="21">
        <v>4000</v>
      </c>
      <c r="E44" s="5"/>
      <c r="F44" s="5"/>
      <c r="G44" s="6">
        <f t="shared" si="0"/>
        <v>1000</v>
      </c>
      <c r="H44" s="7">
        <f t="shared" si="1"/>
        <v>0.2</v>
      </c>
      <c r="I44" s="5" t="s">
        <v>112</v>
      </c>
      <c r="J44" s="5" t="s">
        <v>122</v>
      </c>
    </row>
    <row r="45" spans="1:10" x14ac:dyDescent="0.25">
      <c r="A45" s="5" t="s">
        <v>52</v>
      </c>
      <c r="B45" s="13">
        <v>6500</v>
      </c>
      <c r="C45" s="5"/>
      <c r="D45" s="21">
        <v>3250</v>
      </c>
      <c r="E45" s="5"/>
      <c r="F45" s="5"/>
      <c r="G45" s="6">
        <f t="shared" si="0"/>
        <v>3250</v>
      </c>
      <c r="H45" s="7">
        <f t="shared" si="1"/>
        <v>0.5</v>
      </c>
      <c r="I45" s="5" t="s">
        <v>112</v>
      </c>
      <c r="J45" s="5" t="s">
        <v>122</v>
      </c>
    </row>
    <row r="46" spans="1:10" x14ac:dyDescent="0.25">
      <c r="A46" s="5" t="s">
        <v>53</v>
      </c>
      <c r="B46" s="13">
        <v>6100</v>
      </c>
      <c r="C46" s="5"/>
      <c r="D46" s="21">
        <v>3000</v>
      </c>
      <c r="E46" s="5"/>
      <c r="F46" s="5"/>
      <c r="G46" s="6">
        <f t="shared" si="0"/>
        <v>3100</v>
      </c>
      <c r="H46" s="7">
        <f t="shared" si="1"/>
        <v>0.50819672131147542</v>
      </c>
      <c r="I46" s="5" t="s">
        <v>112</v>
      </c>
      <c r="J46" s="5" t="s">
        <v>122</v>
      </c>
    </row>
    <row r="47" spans="1:10" x14ac:dyDescent="0.25">
      <c r="A47" s="5" t="s">
        <v>54</v>
      </c>
      <c r="B47" s="13">
        <v>4260</v>
      </c>
      <c r="C47" s="5"/>
      <c r="D47" s="21">
        <v>4260</v>
      </c>
      <c r="E47" s="5"/>
      <c r="F47" s="5"/>
      <c r="G47" s="6">
        <f t="shared" si="0"/>
        <v>0</v>
      </c>
      <c r="H47" s="7">
        <f t="shared" si="1"/>
        <v>0</v>
      </c>
      <c r="I47" s="5"/>
      <c r="J47" s="5"/>
    </row>
    <row r="48" spans="1:10" x14ac:dyDescent="0.25">
      <c r="A48" s="5" t="s">
        <v>48</v>
      </c>
      <c r="B48" s="13">
        <f>SUM(B42:B47)</f>
        <v>25630</v>
      </c>
      <c r="C48" s="5"/>
      <c r="D48" s="21">
        <f>SUM(D42:D47)</f>
        <v>16860</v>
      </c>
      <c r="E48" s="5"/>
      <c r="F48" s="5"/>
      <c r="G48" s="6">
        <f t="shared" si="0"/>
        <v>8770</v>
      </c>
      <c r="H48" s="7">
        <f t="shared" si="1"/>
        <v>0.3421771361685525</v>
      </c>
      <c r="I48" s="5"/>
      <c r="J48" s="5"/>
    </row>
    <row r="49" spans="1:10" x14ac:dyDescent="0.25">
      <c r="A49" s="5" t="s">
        <v>56</v>
      </c>
      <c r="B49" s="13">
        <v>6960</v>
      </c>
      <c r="C49" s="5"/>
      <c r="D49" s="21">
        <v>6960</v>
      </c>
      <c r="E49" s="5"/>
      <c r="F49" s="5"/>
      <c r="G49" s="6">
        <f t="shared" si="0"/>
        <v>0</v>
      </c>
      <c r="H49" s="7">
        <f t="shared" si="1"/>
        <v>0</v>
      </c>
      <c r="I49" s="5"/>
      <c r="J49" s="5"/>
    </row>
    <row r="50" spans="1:10" x14ac:dyDescent="0.25">
      <c r="A50" s="5" t="s">
        <v>55</v>
      </c>
      <c r="B50" s="13">
        <f>SUM(B49)</f>
        <v>6960</v>
      </c>
      <c r="C50" s="5"/>
      <c r="D50" s="21">
        <f>SUM(D49)</f>
        <v>6960</v>
      </c>
      <c r="E50" s="5"/>
      <c r="F50" s="5"/>
      <c r="G50" s="6">
        <f t="shared" si="0"/>
        <v>0</v>
      </c>
      <c r="H50" s="7">
        <f t="shared" si="1"/>
        <v>0</v>
      </c>
      <c r="I50" s="5"/>
      <c r="J50" s="5"/>
    </row>
    <row r="51" spans="1:10" s="24" customFormat="1" ht="41.25" customHeight="1" x14ac:dyDescent="0.25">
      <c r="A51" s="15" t="s">
        <v>58</v>
      </c>
      <c r="B51" s="16">
        <v>401140</v>
      </c>
      <c r="C51" s="15"/>
      <c r="D51" s="16">
        <v>363466</v>
      </c>
      <c r="E51" s="15"/>
      <c r="F51" s="15"/>
      <c r="G51" s="22">
        <f t="shared" si="0"/>
        <v>37674</v>
      </c>
      <c r="H51" s="23">
        <f t="shared" si="1"/>
        <v>9.391733559355836E-2</v>
      </c>
      <c r="I51" s="15" t="s">
        <v>112</v>
      </c>
      <c r="J51" s="15" t="s">
        <v>138</v>
      </c>
    </row>
    <row r="52" spans="1:10" s="24" customFormat="1" ht="41.25" customHeight="1" x14ac:dyDescent="0.25">
      <c r="A52" s="15"/>
      <c r="B52" s="16">
        <v>0</v>
      </c>
      <c r="C52" s="15"/>
      <c r="D52" s="16"/>
      <c r="E52" s="15"/>
      <c r="F52" s="15"/>
      <c r="G52" s="22">
        <f t="shared" si="0"/>
        <v>0</v>
      </c>
      <c r="H52" s="23"/>
      <c r="I52" s="15"/>
      <c r="J52" s="15"/>
    </row>
    <row r="53" spans="1:10" s="26" customFormat="1" x14ac:dyDescent="0.25">
      <c r="A53" s="17" t="s">
        <v>59</v>
      </c>
      <c r="B53" s="18">
        <v>48637</v>
      </c>
      <c r="C53" s="17"/>
      <c r="D53" s="18">
        <v>42614.5</v>
      </c>
      <c r="E53" s="17"/>
      <c r="F53" s="17"/>
      <c r="G53" s="25">
        <f t="shared" si="0"/>
        <v>6022.5</v>
      </c>
      <c r="H53" s="23">
        <f t="shared" si="1"/>
        <v>0.12382548265723627</v>
      </c>
      <c r="I53" s="15"/>
      <c r="J53" s="15" t="s">
        <v>139</v>
      </c>
    </row>
    <row r="54" spans="1:10" s="26" customFormat="1" x14ac:dyDescent="0.25">
      <c r="A54" s="17"/>
      <c r="B54" s="18"/>
      <c r="C54" s="17"/>
      <c r="D54" s="18"/>
      <c r="E54" s="17"/>
      <c r="F54" s="17"/>
      <c r="G54" s="25"/>
      <c r="H54" s="23"/>
      <c r="I54" s="15"/>
      <c r="J54" s="15"/>
    </row>
    <row r="55" spans="1:10" s="26" customFormat="1" x14ac:dyDescent="0.25">
      <c r="A55" s="17" t="s">
        <v>60</v>
      </c>
      <c r="B55" s="18">
        <v>32628</v>
      </c>
      <c r="C55" s="17"/>
      <c r="D55" s="18">
        <v>30628</v>
      </c>
      <c r="E55" s="17"/>
      <c r="F55" s="17"/>
      <c r="G55" s="25">
        <f t="shared" si="0"/>
        <v>2000</v>
      </c>
      <c r="H55" s="23">
        <f t="shared" si="1"/>
        <v>6.1297045482407747E-2</v>
      </c>
      <c r="I55" s="15"/>
      <c r="J55" s="15" t="s">
        <v>140</v>
      </c>
    </row>
    <row r="56" spans="1:10" s="26" customFormat="1" x14ac:dyDescent="0.25">
      <c r="A56" s="17"/>
      <c r="B56" s="18"/>
      <c r="C56" s="17"/>
      <c r="D56" s="18"/>
      <c r="E56" s="17"/>
      <c r="F56" s="17"/>
      <c r="G56" s="25"/>
      <c r="H56" s="23"/>
      <c r="I56" s="15"/>
      <c r="J56" s="15"/>
    </row>
    <row r="57" spans="1:10" x14ac:dyDescent="0.25">
      <c r="A57" s="5" t="s">
        <v>61</v>
      </c>
      <c r="B57" s="13">
        <v>2500</v>
      </c>
      <c r="C57" s="5"/>
      <c r="D57" s="21">
        <v>2500</v>
      </c>
      <c r="E57" s="5"/>
      <c r="F57" s="5"/>
      <c r="G57" s="6">
        <f t="shared" si="0"/>
        <v>0</v>
      </c>
      <c r="H57" s="7">
        <f t="shared" si="1"/>
        <v>0</v>
      </c>
      <c r="I57" s="5"/>
      <c r="J57" s="5"/>
    </row>
    <row r="58" spans="1:10" x14ac:dyDescent="0.25">
      <c r="A58" s="5" t="s">
        <v>158</v>
      </c>
      <c r="B58" s="13">
        <f>SUM(B51:B57)</f>
        <v>484905</v>
      </c>
      <c r="C58" s="5"/>
      <c r="D58" s="21">
        <f>SUM(D51:D57)</f>
        <v>439208.5</v>
      </c>
      <c r="E58" s="5"/>
      <c r="F58" s="5"/>
      <c r="G58" s="6">
        <f t="shared" si="0"/>
        <v>45696.5</v>
      </c>
      <c r="H58" s="7">
        <f t="shared" si="1"/>
        <v>9.4238046627689961E-2</v>
      </c>
      <c r="I58" s="5"/>
      <c r="J58" s="5"/>
    </row>
    <row r="59" spans="1:10" x14ac:dyDescent="0.25">
      <c r="A59" s="5" t="s">
        <v>63</v>
      </c>
      <c r="B59" s="13">
        <v>7000</v>
      </c>
      <c r="C59" s="5"/>
      <c r="D59" s="21">
        <f>'19-20revisedccgj'!B79</f>
        <v>12000</v>
      </c>
      <c r="E59" s="5"/>
      <c r="F59" s="5"/>
      <c r="G59" s="6">
        <f t="shared" si="0"/>
        <v>-5000</v>
      </c>
      <c r="H59" s="7">
        <f t="shared" si="1"/>
        <v>-0.7142857142857143</v>
      </c>
      <c r="I59" s="5" t="s">
        <v>112</v>
      </c>
      <c r="J59" s="8" t="s">
        <v>123</v>
      </c>
    </row>
    <row r="60" spans="1:10" x14ac:dyDescent="0.25">
      <c r="A60" s="5" t="s">
        <v>64</v>
      </c>
      <c r="B60" s="13">
        <v>10000</v>
      </c>
      <c r="C60" s="5"/>
      <c r="D60" s="21">
        <v>0</v>
      </c>
      <c r="E60" s="5"/>
      <c r="F60" s="5"/>
      <c r="G60" s="6">
        <f t="shared" si="0"/>
        <v>10000</v>
      </c>
      <c r="H60" s="7">
        <f t="shared" si="1"/>
        <v>1</v>
      </c>
      <c r="I60" s="5" t="s">
        <v>112</v>
      </c>
      <c r="J60" s="8" t="s">
        <v>133</v>
      </c>
    </row>
    <row r="61" spans="1:10" x14ac:dyDescent="0.25">
      <c r="A61" s="5" t="s">
        <v>159</v>
      </c>
      <c r="B61" s="13">
        <f>SUM(B59:B60)</f>
        <v>17000</v>
      </c>
      <c r="C61" s="5"/>
      <c r="D61" s="21">
        <f>SUM(D59:D60)</f>
        <v>12000</v>
      </c>
      <c r="E61" s="5"/>
      <c r="F61" s="5"/>
      <c r="G61" s="6">
        <f t="shared" si="0"/>
        <v>5000</v>
      </c>
      <c r="H61" s="7">
        <f t="shared" si="1"/>
        <v>0.29411764705882354</v>
      </c>
      <c r="I61" s="5"/>
      <c r="J61" s="8"/>
    </row>
    <row r="62" spans="1:10" x14ac:dyDescent="0.25">
      <c r="A62" s="5" t="s">
        <v>107</v>
      </c>
      <c r="B62" s="13">
        <f>B61+B58+B50+B48+B41+B37+B33</f>
        <v>632794</v>
      </c>
      <c r="C62" s="5"/>
      <c r="D62" s="21">
        <f>D61+D58+D50+D48+D41+D37+D33</f>
        <v>592577.5</v>
      </c>
      <c r="E62" s="5"/>
      <c r="F62" s="5"/>
      <c r="G62" s="6">
        <f t="shared" si="0"/>
        <v>40216.5</v>
      </c>
      <c r="H62" s="7">
        <f t="shared" si="1"/>
        <v>6.3553857969576202E-2</v>
      </c>
      <c r="I62" s="5"/>
      <c r="J62" s="5"/>
    </row>
    <row r="63" spans="1:10" x14ac:dyDescent="0.25">
      <c r="A63" s="5"/>
      <c r="B63" s="13"/>
      <c r="C63" s="5"/>
      <c r="D63" s="21"/>
      <c r="E63" s="5"/>
      <c r="F63" s="5"/>
      <c r="G63" s="6"/>
      <c r="H63" s="7"/>
      <c r="I63" s="5"/>
      <c r="J63" s="5" t="s">
        <v>109</v>
      </c>
    </row>
    <row r="64" spans="1:10" ht="27.6" customHeight="1" x14ac:dyDescent="0.25">
      <c r="A64" s="5" t="s">
        <v>26</v>
      </c>
      <c r="B64" s="13">
        <v>35000</v>
      </c>
      <c r="C64" s="5"/>
      <c r="D64" s="21">
        <v>0</v>
      </c>
      <c r="E64" s="5"/>
      <c r="F64" s="5"/>
      <c r="G64" s="6">
        <f t="shared" si="0"/>
        <v>35000</v>
      </c>
      <c r="H64" s="7">
        <f t="shared" si="1"/>
        <v>1</v>
      </c>
      <c r="I64" s="5" t="s">
        <v>112</v>
      </c>
      <c r="J64" s="8" t="s">
        <v>124</v>
      </c>
    </row>
    <row r="65" spans="1:10" ht="27.6" customHeight="1" x14ac:dyDescent="0.25">
      <c r="A65" s="5" t="s">
        <v>27</v>
      </c>
      <c r="B65" s="13">
        <v>150790</v>
      </c>
      <c r="C65" s="5"/>
      <c r="D65" s="21">
        <f>'19-20revisedccgj'!B35</f>
        <v>35000</v>
      </c>
      <c r="E65" s="5"/>
      <c r="F65" s="5"/>
      <c r="G65" s="6">
        <f t="shared" si="0"/>
        <v>115790</v>
      </c>
      <c r="H65" s="7">
        <f t="shared" si="1"/>
        <v>0.76788911731547183</v>
      </c>
      <c r="I65" s="5"/>
      <c r="J65" s="5" t="s">
        <v>111</v>
      </c>
    </row>
    <row r="66" spans="1:10" x14ac:dyDescent="0.25">
      <c r="A66" s="5" t="s">
        <v>28</v>
      </c>
      <c r="B66" s="13">
        <v>360113</v>
      </c>
      <c r="C66" s="5"/>
      <c r="D66" s="21">
        <f>'19-20revisedccgj'!B36</f>
        <v>0</v>
      </c>
      <c r="E66" s="5"/>
      <c r="F66" s="5"/>
      <c r="G66" s="6">
        <f t="shared" si="0"/>
        <v>360113</v>
      </c>
      <c r="H66" s="7">
        <f t="shared" si="1"/>
        <v>1</v>
      </c>
      <c r="I66" s="5"/>
      <c r="J66" s="5" t="s">
        <v>108</v>
      </c>
    </row>
    <row r="67" spans="1:10" x14ac:dyDescent="0.25">
      <c r="A67" s="5" t="s">
        <v>29</v>
      </c>
      <c r="B67" s="13">
        <v>11023</v>
      </c>
      <c r="C67" s="5"/>
      <c r="D67" s="21">
        <f>'19-20revisedccgj'!B37</f>
        <v>11023</v>
      </c>
      <c r="E67" s="5"/>
      <c r="F67" s="5"/>
      <c r="G67" s="6">
        <f t="shared" si="0"/>
        <v>0</v>
      </c>
      <c r="H67" s="7">
        <f t="shared" si="1"/>
        <v>0</v>
      </c>
      <c r="I67" s="5"/>
      <c r="J67" s="5"/>
    </row>
    <row r="68" spans="1:10" x14ac:dyDescent="0.25">
      <c r="A68" s="5" t="s">
        <v>30</v>
      </c>
      <c r="B68" s="13">
        <v>2589447</v>
      </c>
      <c r="C68" s="5"/>
      <c r="D68" s="21">
        <f>'19-20revisedccgj'!B38</f>
        <v>2589447</v>
      </c>
      <c r="E68" s="5"/>
      <c r="F68" s="5"/>
      <c r="G68" s="6">
        <f t="shared" si="0"/>
        <v>0</v>
      </c>
      <c r="H68" s="7">
        <f t="shared" si="1"/>
        <v>0</v>
      </c>
      <c r="I68" s="5"/>
      <c r="J68" s="5"/>
    </row>
    <row r="69" spans="1:10" x14ac:dyDescent="0.25">
      <c r="A69" s="5" t="s">
        <v>31</v>
      </c>
      <c r="B69" s="13">
        <v>25000</v>
      </c>
      <c r="C69" s="5"/>
      <c r="D69" s="21">
        <v>24000</v>
      </c>
      <c r="E69" s="5"/>
      <c r="F69" s="5"/>
      <c r="G69" s="6">
        <f t="shared" si="0"/>
        <v>1000</v>
      </c>
      <c r="H69" s="7">
        <f t="shared" ref="H69:H88" si="2">G69/B69</f>
        <v>0.04</v>
      </c>
      <c r="I69" s="5" t="s">
        <v>112</v>
      </c>
      <c r="J69" s="9" t="s">
        <v>135</v>
      </c>
    </row>
    <row r="70" spans="1:10" x14ac:dyDescent="0.25">
      <c r="A70" s="5" t="s">
        <v>32</v>
      </c>
      <c r="B70" s="13">
        <v>13000</v>
      </c>
      <c r="C70" s="5"/>
      <c r="D70" s="21">
        <f>'19-20revisedccgj'!B40</f>
        <v>13000</v>
      </c>
      <c r="E70" s="5"/>
      <c r="F70" s="5"/>
      <c r="G70" s="6">
        <f t="shared" si="0"/>
        <v>0</v>
      </c>
      <c r="H70" s="7">
        <f t="shared" si="2"/>
        <v>0</v>
      </c>
      <c r="I70" s="5"/>
      <c r="J70" s="5"/>
    </row>
    <row r="71" spans="1:10" x14ac:dyDescent="0.25">
      <c r="A71" s="5" t="s">
        <v>33</v>
      </c>
      <c r="B71" s="13">
        <v>2000</v>
      </c>
      <c r="C71" s="5"/>
      <c r="D71" s="21">
        <f>'19-20revisedccgj'!B41</f>
        <v>2000</v>
      </c>
      <c r="E71" s="5"/>
      <c r="F71" s="5"/>
      <c r="G71" s="6">
        <f t="shared" si="0"/>
        <v>0</v>
      </c>
      <c r="H71" s="7">
        <f t="shared" si="2"/>
        <v>0</v>
      </c>
      <c r="I71" s="5"/>
      <c r="J71" s="5"/>
    </row>
    <row r="72" spans="1:10" x14ac:dyDescent="0.25">
      <c r="A72" s="5" t="s">
        <v>34</v>
      </c>
      <c r="B72" s="13"/>
      <c r="C72" s="5"/>
      <c r="D72" s="21"/>
      <c r="E72" s="5"/>
      <c r="F72" s="5"/>
      <c r="G72" s="6">
        <f t="shared" ref="G72:G88" si="3">B72-D72</f>
        <v>0</v>
      </c>
      <c r="H72" s="7"/>
      <c r="I72" s="5"/>
      <c r="J72" s="5"/>
    </row>
    <row r="73" spans="1:10" x14ac:dyDescent="0.25">
      <c r="A73" s="5" t="s">
        <v>35</v>
      </c>
      <c r="B73" s="13">
        <v>0</v>
      </c>
      <c r="C73" s="5"/>
      <c r="D73" s="21">
        <v>0</v>
      </c>
      <c r="E73" s="5"/>
      <c r="F73" s="5"/>
      <c r="G73" s="6">
        <f t="shared" si="3"/>
        <v>0</v>
      </c>
      <c r="H73" s="7"/>
      <c r="I73" s="5"/>
      <c r="J73" s="5"/>
    </row>
    <row r="74" spans="1:10" x14ac:dyDescent="0.25">
      <c r="A74" s="5" t="s">
        <v>36</v>
      </c>
      <c r="B74" s="13">
        <v>15000</v>
      </c>
      <c r="C74" s="5"/>
      <c r="D74" s="21">
        <v>15000</v>
      </c>
      <c r="E74" s="5"/>
      <c r="F74" s="5"/>
      <c r="G74" s="6">
        <f t="shared" si="3"/>
        <v>0</v>
      </c>
      <c r="H74" s="7">
        <f t="shared" si="2"/>
        <v>0</v>
      </c>
      <c r="I74" s="5"/>
      <c r="J74" s="5" t="s">
        <v>125</v>
      </c>
    </row>
    <row r="75" spans="1:10" x14ac:dyDescent="0.25">
      <c r="A75" s="5" t="s">
        <v>37</v>
      </c>
      <c r="B75" s="13">
        <v>70000</v>
      </c>
      <c r="C75" s="5"/>
      <c r="D75" s="21">
        <v>25000</v>
      </c>
      <c r="E75" s="5"/>
      <c r="F75" s="5"/>
      <c r="G75" s="6">
        <f t="shared" si="3"/>
        <v>45000</v>
      </c>
      <c r="H75" s="7">
        <f t="shared" si="2"/>
        <v>0.6428571428571429</v>
      </c>
      <c r="I75" s="5" t="s">
        <v>112</v>
      </c>
      <c r="J75" s="5" t="s">
        <v>110</v>
      </c>
    </row>
    <row r="76" spans="1:10" x14ac:dyDescent="0.25">
      <c r="A76" s="5" t="s">
        <v>38</v>
      </c>
      <c r="B76" s="13">
        <v>20000</v>
      </c>
      <c r="C76" s="5"/>
      <c r="D76" s="21">
        <v>20000</v>
      </c>
      <c r="E76" s="5"/>
      <c r="F76" s="5"/>
      <c r="G76" s="6">
        <f t="shared" si="3"/>
        <v>0</v>
      </c>
      <c r="H76" s="7">
        <f t="shared" si="2"/>
        <v>0</v>
      </c>
      <c r="I76" s="5"/>
      <c r="J76" s="5"/>
    </row>
    <row r="77" spans="1:10" x14ac:dyDescent="0.25">
      <c r="A77" s="5" t="s">
        <v>39</v>
      </c>
      <c r="B77" s="13">
        <v>1200</v>
      </c>
      <c r="C77" s="5"/>
      <c r="D77" s="21">
        <v>1200</v>
      </c>
      <c r="E77" s="5"/>
      <c r="F77" s="5"/>
      <c r="G77" s="6">
        <f t="shared" si="3"/>
        <v>0</v>
      </c>
      <c r="H77" s="7">
        <f t="shared" si="2"/>
        <v>0</v>
      </c>
      <c r="I77" s="5"/>
      <c r="J77" s="5"/>
    </row>
    <row r="78" spans="1:10" x14ac:dyDescent="0.25">
      <c r="A78" s="5" t="s">
        <v>25</v>
      </c>
      <c r="B78" s="13">
        <f>SUM(B64:B77)</f>
        <v>3292573</v>
      </c>
      <c r="C78" s="5"/>
      <c r="D78" s="21">
        <f>SUM(D64:D77)</f>
        <v>2735670</v>
      </c>
      <c r="E78" s="5"/>
      <c r="F78" s="5"/>
      <c r="G78" s="6">
        <f t="shared" si="3"/>
        <v>556903</v>
      </c>
      <c r="H78" s="7">
        <f t="shared" si="2"/>
        <v>0.16913915044556338</v>
      </c>
      <c r="I78" s="5"/>
      <c r="J78" s="5"/>
    </row>
    <row r="79" spans="1:10" x14ac:dyDescent="0.25">
      <c r="A79" s="5"/>
      <c r="B79" s="13"/>
      <c r="C79" s="5"/>
      <c r="D79" s="21"/>
      <c r="E79" s="5"/>
      <c r="F79" s="5"/>
      <c r="G79" s="6"/>
      <c r="H79" s="7"/>
      <c r="I79" s="5"/>
      <c r="J79" s="5"/>
    </row>
    <row r="80" spans="1:10" x14ac:dyDescent="0.25">
      <c r="A80" s="5" t="s">
        <v>87</v>
      </c>
      <c r="B80" s="13">
        <f>B78+B62</f>
        <v>3925367</v>
      </c>
      <c r="C80" s="5"/>
      <c r="D80" s="21">
        <f>D78+D62</f>
        <v>3328247.5</v>
      </c>
      <c r="E80" s="5"/>
      <c r="F80" s="5"/>
      <c r="G80" s="6">
        <f t="shared" si="3"/>
        <v>597119.5</v>
      </c>
      <c r="H80" s="7">
        <f t="shared" si="2"/>
        <v>0.15211813315799516</v>
      </c>
      <c r="I80" s="5"/>
      <c r="J80" s="5"/>
    </row>
    <row r="81" spans="1:10" x14ac:dyDescent="0.25">
      <c r="A81" s="5"/>
      <c r="B81" s="13"/>
      <c r="C81" s="5"/>
      <c r="D81" s="21"/>
      <c r="E81" s="5"/>
      <c r="F81" s="5"/>
      <c r="G81" s="6"/>
      <c r="H81" s="7"/>
      <c r="I81" s="5"/>
      <c r="J81" s="5"/>
    </row>
    <row r="82" spans="1:10" x14ac:dyDescent="0.25">
      <c r="A82" s="5" t="s">
        <v>70</v>
      </c>
      <c r="B82" s="13"/>
      <c r="C82" s="5"/>
      <c r="D82" s="21"/>
      <c r="E82" s="5"/>
      <c r="F82" s="5"/>
      <c r="G82" s="6"/>
      <c r="H82" s="7"/>
      <c r="I82" s="5"/>
      <c r="J82" s="5"/>
    </row>
    <row r="83" spans="1:10" x14ac:dyDescent="0.25">
      <c r="A83" s="5" t="s">
        <v>21</v>
      </c>
      <c r="B83" s="13">
        <v>1000</v>
      </c>
      <c r="C83" s="5"/>
      <c r="D83" s="21">
        <v>1006.5</v>
      </c>
      <c r="E83" s="5"/>
      <c r="F83" s="5"/>
      <c r="G83" s="6">
        <f t="shared" si="3"/>
        <v>-6.5</v>
      </c>
      <c r="H83" s="7">
        <f t="shared" si="2"/>
        <v>-6.4999999999999997E-3</v>
      </c>
      <c r="I83" s="5"/>
      <c r="J83" s="5" t="s">
        <v>155</v>
      </c>
    </row>
    <row r="84" spans="1:10" x14ac:dyDescent="0.25">
      <c r="A84" s="5"/>
      <c r="B84" s="13"/>
      <c r="C84" s="5"/>
      <c r="D84" s="21"/>
      <c r="E84" s="5"/>
      <c r="F84" s="5"/>
      <c r="G84" s="6"/>
      <c r="H84" s="7"/>
      <c r="I84" s="5"/>
      <c r="J84" s="5"/>
    </row>
    <row r="85" spans="1:10" x14ac:dyDescent="0.25">
      <c r="A85" s="5"/>
      <c r="B85" s="13"/>
      <c r="C85" s="5"/>
      <c r="D85" s="21"/>
      <c r="E85" s="5"/>
      <c r="F85" s="5"/>
      <c r="G85" s="6"/>
      <c r="H85" s="7"/>
      <c r="I85" s="5"/>
      <c r="J85" s="5"/>
    </row>
    <row r="86" spans="1:10" x14ac:dyDescent="0.25">
      <c r="A86" s="5"/>
      <c r="B86" s="13"/>
      <c r="C86" s="5"/>
      <c r="D86" s="21"/>
      <c r="E86" s="5"/>
      <c r="F86" s="5"/>
      <c r="G86" s="6"/>
      <c r="H86" s="7"/>
      <c r="I86" s="5"/>
      <c r="J86" s="5"/>
    </row>
    <row r="87" spans="1:10" x14ac:dyDescent="0.25">
      <c r="A87" s="5"/>
      <c r="B87" s="13"/>
      <c r="C87" s="5"/>
      <c r="D87" s="21"/>
      <c r="E87" s="5"/>
      <c r="F87" s="5"/>
      <c r="G87" s="6"/>
      <c r="H87" s="7"/>
      <c r="I87" s="5"/>
      <c r="J87" s="5"/>
    </row>
    <row r="88" spans="1:10" x14ac:dyDescent="0.25">
      <c r="A88" s="5" t="s">
        <v>67</v>
      </c>
      <c r="B88" s="13">
        <f>B30-B80+B83</f>
        <v>62201.919999999925</v>
      </c>
      <c r="C88" s="5"/>
      <c r="D88" s="21">
        <f>D30-D80+D83</f>
        <v>0</v>
      </c>
      <c r="E88" s="5"/>
      <c r="F88" s="5"/>
      <c r="G88" s="6">
        <f t="shared" si="3"/>
        <v>62201.919999999925</v>
      </c>
      <c r="H88" s="7">
        <f t="shared" si="2"/>
        <v>1</v>
      </c>
      <c r="I88" s="5"/>
      <c r="J88" s="5"/>
    </row>
    <row r="89" spans="1:10" x14ac:dyDescent="0.25">
      <c r="A89" s="5" t="s">
        <v>154</v>
      </c>
      <c r="B89" s="13"/>
      <c r="C89" s="5"/>
      <c r="D89" s="21">
        <v>40000</v>
      </c>
      <c r="E89" s="5"/>
      <c r="F89" s="5"/>
      <c r="G89" s="5"/>
      <c r="H89" s="5"/>
      <c r="I89" s="5"/>
      <c r="J89" s="5" t="s">
        <v>161</v>
      </c>
    </row>
    <row r="90" spans="1:10" x14ac:dyDescent="0.25">
      <c r="A90" s="5" t="s">
        <v>151</v>
      </c>
      <c r="B90" s="13"/>
      <c r="C90" s="5"/>
      <c r="D90" s="21">
        <f>SUM(D88:D89)</f>
        <v>40000</v>
      </c>
      <c r="E90" s="5"/>
      <c r="F90" s="5"/>
      <c r="G90" s="5"/>
      <c r="H90" s="5"/>
      <c r="I90" s="5"/>
      <c r="J90" s="5"/>
    </row>
    <row r="91" spans="1:10" x14ac:dyDescent="0.25">
      <c r="A91" s="5"/>
      <c r="B91" s="13"/>
      <c r="C91" s="5"/>
      <c r="D91" s="18"/>
      <c r="E91" s="5"/>
      <c r="F91" s="5"/>
      <c r="G91" s="5"/>
      <c r="H91" s="5"/>
      <c r="I91" s="5"/>
      <c r="J91" s="5"/>
    </row>
    <row r="92" spans="1:10" x14ac:dyDescent="0.25">
      <c r="A92" s="5"/>
      <c r="B92" s="13"/>
      <c r="C92" s="5"/>
      <c r="D92" s="18"/>
      <c r="E92" s="5"/>
      <c r="F92" s="5"/>
      <c r="G92" s="5"/>
      <c r="H92" s="5"/>
      <c r="I92" s="5"/>
      <c r="J92" s="5"/>
    </row>
    <row r="93" spans="1:10" x14ac:dyDescent="0.25">
      <c r="A93" s="5" t="s">
        <v>67</v>
      </c>
      <c r="B93" s="13"/>
      <c r="C93" s="5"/>
      <c r="D93" s="21">
        <v>0</v>
      </c>
      <c r="E93" s="5"/>
      <c r="F93" s="5"/>
      <c r="G93" s="5"/>
      <c r="H93" s="5"/>
      <c r="I93" s="5"/>
      <c r="J93" s="5"/>
    </row>
    <row r="94" spans="1:10" x14ac:dyDescent="0.25">
      <c r="A94" s="5" t="s">
        <v>153</v>
      </c>
      <c r="B94" s="13"/>
      <c r="C94" s="5"/>
      <c r="D94" s="21">
        <v>78223</v>
      </c>
      <c r="E94" s="5"/>
      <c r="F94" s="5"/>
      <c r="G94" s="5"/>
      <c r="H94" s="5"/>
      <c r="I94" s="5"/>
      <c r="J94" s="5" t="s">
        <v>162</v>
      </c>
    </row>
    <row r="95" spans="1:10" x14ac:dyDescent="0.25">
      <c r="A95" s="5" t="s">
        <v>151</v>
      </c>
      <c r="B95" s="13"/>
      <c r="C95" s="5"/>
      <c r="D95" s="21">
        <f>SUM(D93:D94)</f>
        <v>78223</v>
      </c>
      <c r="E95" s="5"/>
      <c r="F95" s="5"/>
      <c r="G95" s="5"/>
      <c r="H95" s="5"/>
      <c r="I95" s="5"/>
      <c r="J95" s="5"/>
    </row>
    <row r="96" spans="1:10" x14ac:dyDescent="0.25">
      <c r="A96" s="5" t="s">
        <v>141</v>
      </c>
      <c r="B96" s="13"/>
      <c r="C96" s="5"/>
      <c r="D96" s="18"/>
      <c r="E96" s="5"/>
      <c r="F96" s="5"/>
      <c r="G96" s="5"/>
      <c r="H96" s="5"/>
      <c r="I96" s="5"/>
      <c r="J9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5"/>
  <sheetViews>
    <sheetView zoomScale="102" workbookViewId="0">
      <pane xSplit="1" topLeftCell="B1" activePane="topRight" state="frozen"/>
      <selection pane="topRight" activeCell="C53" sqref="C53"/>
    </sheetView>
  </sheetViews>
  <sheetFormatPr defaultColWidth="9.140625" defaultRowHeight="15" x14ac:dyDescent="0.25"/>
  <cols>
    <col min="1" max="1" width="39.140625" style="2" bestFit="1" customWidth="1"/>
    <col min="2" max="2" width="15.140625" style="14" customWidth="1"/>
    <col min="3" max="16384" width="9.140625" style="2"/>
  </cols>
  <sheetData>
    <row r="1" spans="1:2" ht="30" x14ac:dyDescent="0.25">
      <c r="A1" s="3" t="s">
        <v>142</v>
      </c>
    </row>
    <row r="2" spans="1:2" ht="32.450000000000003" customHeight="1" x14ac:dyDescent="0.25">
      <c r="A2" s="5"/>
      <c r="B2" s="12" t="s">
        <v>105</v>
      </c>
    </row>
    <row r="3" spans="1:2" x14ac:dyDescent="0.25">
      <c r="A3" s="4" t="s">
        <v>90</v>
      </c>
      <c r="B3" s="13"/>
    </row>
    <row r="4" spans="1:2" ht="32.450000000000003" customHeight="1" x14ac:dyDescent="0.25">
      <c r="A4" s="5" t="s">
        <v>0</v>
      </c>
      <c r="B4" s="13">
        <v>43253</v>
      </c>
    </row>
    <row r="5" spans="1:2" x14ac:dyDescent="0.25">
      <c r="A5" s="5" t="s">
        <v>1</v>
      </c>
      <c r="B5" s="13"/>
    </row>
    <row r="6" spans="1:2" x14ac:dyDescent="0.25">
      <c r="A6" s="5" t="s">
        <v>2</v>
      </c>
      <c r="B6" s="13">
        <v>0</v>
      </c>
    </row>
    <row r="7" spans="1:2" x14ac:dyDescent="0.25">
      <c r="A7" s="5" t="s">
        <v>3</v>
      </c>
      <c r="B7" s="13">
        <v>404133</v>
      </c>
    </row>
    <row r="8" spans="1:2" x14ac:dyDescent="0.25">
      <c r="A8" s="5" t="s">
        <v>4</v>
      </c>
      <c r="B8" s="13">
        <v>55385</v>
      </c>
    </row>
    <row r="9" spans="1:2" x14ac:dyDescent="0.25">
      <c r="A9" s="5" t="s">
        <v>14</v>
      </c>
      <c r="B9" s="13">
        <v>7500</v>
      </c>
    </row>
    <row r="10" spans="1:2" x14ac:dyDescent="0.25">
      <c r="A10" s="5" t="s">
        <v>15</v>
      </c>
      <c r="B10" s="13">
        <v>84999.92</v>
      </c>
    </row>
    <row r="11" spans="1:2" x14ac:dyDescent="0.25">
      <c r="A11" s="5" t="s">
        <v>16</v>
      </c>
      <c r="B11" s="13"/>
    </row>
    <row r="12" spans="1:2" x14ac:dyDescent="0.25">
      <c r="A12" s="5" t="s">
        <v>17</v>
      </c>
      <c r="B12" s="13">
        <v>50000</v>
      </c>
    </row>
    <row r="13" spans="1:2" x14ac:dyDescent="0.25">
      <c r="A13" s="5" t="s">
        <v>18</v>
      </c>
      <c r="B13" s="13">
        <v>15000</v>
      </c>
    </row>
    <row r="14" spans="1:2" x14ac:dyDescent="0.25">
      <c r="A14" s="5" t="s">
        <v>19</v>
      </c>
      <c r="B14" s="13">
        <v>0</v>
      </c>
    </row>
    <row r="15" spans="1:2" ht="40.15" customHeight="1" x14ac:dyDescent="0.25">
      <c r="A15" s="5" t="s">
        <v>20</v>
      </c>
      <c r="B15" s="13">
        <v>55000</v>
      </c>
    </row>
    <row r="16" spans="1:2" x14ac:dyDescent="0.25">
      <c r="A16" s="5" t="s">
        <v>91</v>
      </c>
      <c r="B16" s="13">
        <f>SUM(B4:B15)</f>
        <v>715270.92</v>
      </c>
    </row>
    <row r="17" spans="1:2" x14ac:dyDescent="0.25">
      <c r="A17" s="5"/>
      <c r="B17" s="13"/>
    </row>
    <row r="18" spans="1:2" x14ac:dyDescent="0.25">
      <c r="A18" s="5" t="s">
        <v>6</v>
      </c>
      <c r="B18" s="13"/>
    </row>
    <row r="19" spans="1:2" x14ac:dyDescent="0.25">
      <c r="A19" s="5" t="s">
        <v>5</v>
      </c>
      <c r="B19" s="13">
        <v>2589447</v>
      </c>
    </row>
    <row r="20" spans="1:2" x14ac:dyDescent="0.25">
      <c r="A20" s="5" t="s">
        <v>7</v>
      </c>
      <c r="B20" s="13">
        <v>25000</v>
      </c>
    </row>
    <row r="21" spans="1:2" ht="42.75" customHeight="1" x14ac:dyDescent="0.25">
      <c r="A21" s="5" t="s">
        <v>8</v>
      </c>
      <c r="B21" s="13">
        <v>208573</v>
      </c>
    </row>
    <row r="22" spans="1:2" ht="84" customHeight="1" x14ac:dyDescent="0.25">
      <c r="A22" s="5" t="s">
        <v>9</v>
      </c>
      <c r="B22" s="13">
        <v>391755</v>
      </c>
    </row>
    <row r="23" spans="1:2" x14ac:dyDescent="0.25">
      <c r="A23" s="5" t="s">
        <v>10</v>
      </c>
      <c r="B23" s="13">
        <v>2000</v>
      </c>
    </row>
    <row r="24" spans="1:2" x14ac:dyDescent="0.25">
      <c r="A24" s="5" t="s">
        <v>11</v>
      </c>
      <c r="B24" s="13">
        <v>11523</v>
      </c>
    </row>
    <row r="25" spans="1:2" x14ac:dyDescent="0.25">
      <c r="A25" s="5" t="s">
        <v>12</v>
      </c>
      <c r="B25" s="13">
        <v>13000</v>
      </c>
    </row>
    <row r="26" spans="1:2" x14ac:dyDescent="0.25">
      <c r="A26" s="5" t="s">
        <v>13</v>
      </c>
      <c r="B26" s="13">
        <v>30000</v>
      </c>
    </row>
    <row r="27" spans="1:2" x14ac:dyDescent="0.25">
      <c r="A27" s="5" t="s">
        <v>92</v>
      </c>
      <c r="B27" s="13">
        <f>SUM(B19:B26)</f>
        <v>3271298</v>
      </c>
    </row>
    <row r="28" spans="1:2" x14ac:dyDescent="0.25">
      <c r="A28" s="5"/>
      <c r="B28" s="13"/>
    </row>
    <row r="29" spans="1:2" x14ac:dyDescent="0.25">
      <c r="A29" s="5" t="s">
        <v>88</v>
      </c>
      <c r="B29" s="13">
        <f>B27+B16</f>
        <v>3986568.92</v>
      </c>
    </row>
    <row r="30" spans="1:2" x14ac:dyDescent="0.25">
      <c r="A30" s="5" t="s">
        <v>150</v>
      </c>
      <c r="B30" s="13">
        <v>3986568.92</v>
      </c>
    </row>
    <row r="31" spans="1:2" x14ac:dyDescent="0.25">
      <c r="A31" s="5"/>
      <c r="B31" s="13"/>
    </row>
    <row r="32" spans="1:2" x14ac:dyDescent="0.25">
      <c r="A32" s="4" t="s">
        <v>93</v>
      </c>
      <c r="B32" s="13"/>
    </row>
    <row r="33" spans="1:2" x14ac:dyDescent="0.25">
      <c r="A33" s="5" t="s">
        <v>23</v>
      </c>
      <c r="B33" s="13">
        <v>2100</v>
      </c>
    </row>
    <row r="34" spans="1:2" x14ac:dyDescent="0.25">
      <c r="A34" s="5" t="s">
        <v>41</v>
      </c>
      <c r="B34" s="13">
        <v>44000</v>
      </c>
    </row>
    <row r="35" spans="1:2" x14ac:dyDescent="0.25">
      <c r="A35" s="5" t="s">
        <v>42</v>
      </c>
      <c r="B35" s="13">
        <v>1200</v>
      </c>
    </row>
    <row r="36" spans="1:2" x14ac:dyDescent="0.25">
      <c r="A36" s="5" t="s">
        <v>43</v>
      </c>
      <c r="B36" s="13">
        <v>20000</v>
      </c>
    </row>
    <row r="37" spans="1:2" x14ac:dyDescent="0.25">
      <c r="A37" s="5" t="s">
        <v>40</v>
      </c>
      <c r="B37" s="13">
        <f>SUM(B34:B36)</f>
        <v>65200</v>
      </c>
    </row>
    <row r="38" spans="1:2" x14ac:dyDescent="0.25">
      <c r="A38" s="5" t="s">
        <v>45</v>
      </c>
      <c r="B38" s="13">
        <v>1500</v>
      </c>
    </row>
    <row r="39" spans="1:2" x14ac:dyDescent="0.25">
      <c r="A39" s="5" t="s">
        <v>46</v>
      </c>
      <c r="B39" s="13">
        <v>1222</v>
      </c>
    </row>
    <row r="40" spans="1:2" x14ac:dyDescent="0.25">
      <c r="A40" s="5" t="s">
        <v>47</v>
      </c>
      <c r="B40" s="13">
        <v>28277</v>
      </c>
    </row>
    <row r="41" spans="1:2" x14ac:dyDescent="0.25">
      <c r="A41" s="5" t="s">
        <v>44</v>
      </c>
      <c r="B41" s="13">
        <f>SUM(B38:B40)</f>
        <v>30999</v>
      </c>
    </row>
    <row r="42" spans="1:2" x14ac:dyDescent="0.25">
      <c r="A42" s="5" t="s">
        <v>49</v>
      </c>
      <c r="B42" s="13">
        <v>2500</v>
      </c>
    </row>
    <row r="43" spans="1:2" ht="14.25" customHeight="1" x14ac:dyDescent="0.25">
      <c r="A43" s="5" t="s">
        <v>50</v>
      </c>
      <c r="B43" s="13">
        <v>1270</v>
      </c>
    </row>
    <row r="44" spans="1:2" x14ac:dyDescent="0.25">
      <c r="A44" s="5" t="s">
        <v>51</v>
      </c>
      <c r="B44" s="13">
        <v>5000</v>
      </c>
    </row>
    <row r="45" spans="1:2" x14ac:dyDescent="0.25">
      <c r="A45" s="5" t="s">
        <v>52</v>
      </c>
      <c r="B45" s="13">
        <v>6500</v>
      </c>
    </row>
    <row r="46" spans="1:2" x14ac:dyDescent="0.25">
      <c r="A46" s="5" t="s">
        <v>53</v>
      </c>
      <c r="B46" s="13">
        <v>6100</v>
      </c>
    </row>
    <row r="47" spans="1:2" x14ac:dyDescent="0.25">
      <c r="A47" s="5" t="s">
        <v>54</v>
      </c>
      <c r="B47" s="13">
        <v>4260</v>
      </c>
    </row>
    <row r="48" spans="1:2" x14ac:dyDescent="0.25">
      <c r="A48" s="5" t="s">
        <v>48</v>
      </c>
      <c r="B48" s="13">
        <f>SUM(B42:B47)</f>
        <v>25630</v>
      </c>
    </row>
    <row r="49" spans="1:2" x14ac:dyDescent="0.25">
      <c r="A49" s="5" t="s">
        <v>56</v>
      </c>
      <c r="B49" s="13">
        <v>6960</v>
      </c>
    </row>
    <row r="50" spans="1:2" x14ac:dyDescent="0.25">
      <c r="A50" s="5" t="s">
        <v>55</v>
      </c>
      <c r="B50" s="13">
        <f>SUM(B49)</f>
        <v>6960</v>
      </c>
    </row>
    <row r="51" spans="1:2" s="3" customFormat="1" ht="27" customHeight="1" x14ac:dyDescent="0.25">
      <c r="A51" s="15" t="s">
        <v>58</v>
      </c>
      <c r="B51" s="16">
        <v>401140</v>
      </c>
    </row>
    <row r="52" spans="1:2" x14ac:dyDescent="0.25">
      <c r="A52" s="17" t="s">
        <v>59</v>
      </c>
      <c r="B52" s="18">
        <v>48637</v>
      </c>
    </row>
    <row r="53" spans="1:2" x14ac:dyDescent="0.25">
      <c r="A53" s="17" t="s">
        <v>60</v>
      </c>
      <c r="B53" s="18">
        <v>32628</v>
      </c>
    </row>
    <row r="54" spans="1:2" x14ac:dyDescent="0.25">
      <c r="A54" s="5" t="s">
        <v>61</v>
      </c>
      <c r="B54" s="13">
        <v>2500</v>
      </c>
    </row>
    <row r="55" spans="1:2" x14ac:dyDescent="0.25">
      <c r="A55" s="5" t="s">
        <v>57</v>
      </c>
      <c r="B55" s="13">
        <f>SUM(B51:B54)</f>
        <v>484905</v>
      </c>
    </row>
    <row r="56" spans="1:2" x14ac:dyDescent="0.25">
      <c r="A56" s="5" t="s">
        <v>63</v>
      </c>
      <c r="B56" s="13">
        <v>7000</v>
      </c>
    </row>
    <row r="57" spans="1:2" x14ac:dyDescent="0.25">
      <c r="A57" s="5" t="s">
        <v>64</v>
      </c>
      <c r="B57" s="13">
        <v>10000</v>
      </c>
    </row>
    <row r="58" spans="1:2" x14ac:dyDescent="0.25">
      <c r="A58" s="5" t="s">
        <v>62</v>
      </c>
      <c r="B58" s="13">
        <f>SUM(B56:B57)</f>
        <v>17000</v>
      </c>
    </row>
    <row r="59" spans="1:2" x14ac:dyDescent="0.25">
      <c r="A59" s="5" t="s">
        <v>107</v>
      </c>
      <c r="B59" s="13">
        <f>B58+B55+B50+B48+B41+B37+B33</f>
        <v>632794</v>
      </c>
    </row>
    <row r="60" spans="1:2" x14ac:dyDescent="0.25">
      <c r="A60" s="5"/>
      <c r="B60" s="13"/>
    </row>
    <row r="61" spans="1:2" ht="27.6" customHeight="1" x14ac:dyDescent="0.25">
      <c r="A61" s="5" t="s">
        <v>26</v>
      </c>
      <c r="B61" s="13">
        <v>35000</v>
      </c>
    </row>
    <row r="62" spans="1:2" ht="27.6" customHeight="1" x14ac:dyDescent="0.25">
      <c r="A62" s="5" t="s">
        <v>27</v>
      </c>
      <c r="B62" s="13">
        <v>150790</v>
      </c>
    </row>
    <row r="63" spans="1:2" x14ac:dyDescent="0.25">
      <c r="A63" s="5" t="s">
        <v>28</v>
      </c>
      <c r="B63" s="13">
        <v>360113</v>
      </c>
    </row>
    <row r="64" spans="1:2" x14ac:dyDescent="0.25">
      <c r="A64" s="5" t="s">
        <v>29</v>
      </c>
      <c r="B64" s="13">
        <v>11023</v>
      </c>
    </row>
    <row r="65" spans="1:2" x14ac:dyDescent="0.25">
      <c r="A65" s="5" t="s">
        <v>30</v>
      </c>
      <c r="B65" s="13">
        <v>2589447</v>
      </c>
    </row>
    <row r="66" spans="1:2" x14ac:dyDescent="0.25">
      <c r="A66" s="5" t="s">
        <v>31</v>
      </c>
      <c r="B66" s="13">
        <v>25000</v>
      </c>
    </row>
    <row r="67" spans="1:2" x14ac:dyDescent="0.25">
      <c r="A67" s="5" t="s">
        <v>32</v>
      </c>
      <c r="B67" s="13">
        <v>13000</v>
      </c>
    </row>
    <row r="68" spans="1:2" x14ac:dyDescent="0.25">
      <c r="A68" s="5" t="s">
        <v>33</v>
      </c>
      <c r="B68" s="13">
        <v>2000</v>
      </c>
    </row>
    <row r="69" spans="1:2" x14ac:dyDescent="0.25">
      <c r="A69" s="5" t="s">
        <v>34</v>
      </c>
      <c r="B69" s="13"/>
    </row>
    <row r="70" spans="1:2" x14ac:dyDescent="0.25">
      <c r="A70" s="5" t="s">
        <v>35</v>
      </c>
      <c r="B70" s="13">
        <v>0</v>
      </c>
    </row>
    <row r="71" spans="1:2" x14ac:dyDescent="0.25">
      <c r="A71" s="5" t="s">
        <v>36</v>
      </c>
      <c r="B71" s="13">
        <v>15000</v>
      </c>
    </row>
    <row r="72" spans="1:2" x14ac:dyDescent="0.25">
      <c r="A72" s="5" t="s">
        <v>37</v>
      </c>
      <c r="B72" s="13">
        <v>70000</v>
      </c>
    </row>
    <row r="73" spans="1:2" x14ac:dyDescent="0.25">
      <c r="A73" s="5" t="s">
        <v>38</v>
      </c>
      <c r="B73" s="13">
        <v>20000</v>
      </c>
    </row>
    <row r="74" spans="1:2" x14ac:dyDescent="0.25">
      <c r="A74" s="5" t="s">
        <v>39</v>
      </c>
      <c r="B74" s="13">
        <v>1200</v>
      </c>
    </row>
    <row r="75" spans="1:2" x14ac:dyDescent="0.25">
      <c r="A75" s="5" t="s">
        <v>25</v>
      </c>
      <c r="B75" s="13">
        <f>SUM(B61:B74)</f>
        <v>3292573</v>
      </c>
    </row>
    <row r="76" spans="1:2" x14ac:dyDescent="0.25">
      <c r="A76" s="5"/>
      <c r="B76" s="13"/>
    </row>
    <row r="77" spans="1:2" x14ac:dyDescent="0.25">
      <c r="A77" s="5" t="s">
        <v>87</v>
      </c>
      <c r="B77" s="13">
        <f>B75+B59</f>
        <v>3925367</v>
      </c>
    </row>
    <row r="78" spans="1:2" x14ac:dyDescent="0.25">
      <c r="A78" s="5"/>
      <c r="B78" s="13"/>
    </row>
    <row r="79" spans="1:2" x14ac:dyDescent="0.25">
      <c r="A79" s="5" t="s">
        <v>70</v>
      </c>
      <c r="B79" s="13"/>
    </row>
    <row r="80" spans="1:2" x14ac:dyDescent="0.25">
      <c r="A80" s="5" t="s">
        <v>21</v>
      </c>
      <c r="B80" s="13">
        <v>1000</v>
      </c>
    </row>
    <row r="81" spans="1:2" x14ac:dyDescent="0.25">
      <c r="A81" s="5"/>
      <c r="B81" s="13"/>
    </row>
    <row r="82" spans="1:2" x14ac:dyDescent="0.25">
      <c r="A82" s="5"/>
      <c r="B82" s="13"/>
    </row>
    <row r="83" spans="1:2" x14ac:dyDescent="0.25">
      <c r="A83" s="5"/>
      <c r="B83" s="13"/>
    </row>
    <row r="84" spans="1:2" x14ac:dyDescent="0.25">
      <c r="A84" s="5"/>
      <c r="B84" s="13"/>
    </row>
    <row r="85" spans="1:2" x14ac:dyDescent="0.25">
      <c r="A85" s="5" t="s">
        <v>67</v>
      </c>
      <c r="B85" s="13">
        <f>B30-B77+B80</f>
        <v>62201.919999999925</v>
      </c>
    </row>
  </sheetData>
  <pageMargins left="0.7" right="0.7" top="0.75" bottom="0.75" header="0.3" footer="0.3"/>
  <pageSetup orientation="portrait" verticalDpi="0" r:id="rId1"/>
  <ignoredErrors>
    <ignoredError sqref="B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9"/>
  <sheetViews>
    <sheetView topLeftCell="A27" workbookViewId="0">
      <selection activeCell="B35" sqref="B35"/>
    </sheetView>
  </sheetViews>
  <sheetFormatPr defaultRowHeight="15" x14ac:dyDescent="0.25"/>
  <cols>
    <col min="1" max="1" width="39.140625" bestFit="1" customWidth="1"/>
    <col min="2" max="2" width="13.7109375" style="1" bestFit="1" customWidth="1"/>
  </cols>
  <sheetData>
    <row r="1" spans="1:2" x14ac:dyDescent="0.25">
      <c r="A1" t="s">
        <v>0</v>
      </c>
      <c r="B1" s="1">
        <v>33253</v>
      </c>
    </row>
    <row r="2" spans="1:2" x14ac:dyDescent="0.25">
      <c r="A2" t="s">
        <v>73</v>
      </c>
      <c r="B2" s="1">
        <v>33253</v>
      </c>
    </row>
    <row r="3" spans="1:2" x14ac:dyDescent="0.25">
      <c r="A3" t="s">
        <v>1</v>
      </c>
    </row>
    <row r="4" spans="1:2" x14ac:dyDescent="0.25">
      <c r="A4" t="s">
        <v>3</v>
      </c>
      <c r="B4" s="1">
        <v>404133</v>
      </c>
    </row>
    <row r="5" spans="1:2" x14ac:dyDescent="0.25">
      <c r="A5" t="s">
        <v>4</v>
      </c>
      <c r="B5" s="1">
        <v>55385</v>
      </c>
    </row>
    <row r="6" spans="1:2" x14ac:dyDescent="0.25">
      <c r="A6" t="s">
        <v>5</v>
      </c>
      <c r="B6" s="1">
        <v>2589447</v>
      </c>
    </row>
    <row r="7" spans="1:2" x14ac:dyDescent="0.25">
      <c r="A7" t="s">
        <v>2</v>
      </c>
      <c r="B7" s="1">
        <v>0</v>
      </c>
    </row>
    <row r="8" spans="1:2" x14ac:dyDescent="0.25">
      <c r="A8" t="s">
        <v>74</v>
      </c>
      <c r="B8" s="1">
        <v>3048965</v>
      </c>
    </row>
    <row r="9" spans="1:2" x14ac:dyDescent="0.25">
      <c r="A9" t="s">
        <v>6</v>
      </c>
    </row>
    <row r="10" spans="1:2" x14ac:dyDescent="0.25">
      <c r="A10" t="s">
        <v>7</v>
      </c>
      <c r="B10" s="1">
        <v>20000</v>
      </c>
    </row>
    <row r="11" spans="1:2" x14ac:dyDescent="0.25">
      <c r="A11" t="s">
        <v>8</v>
      </c>
      <c r="B11" s="1">
        <v>47000</v>
      </c>
    </row>
    <row r="12" spans="1:2" x14ac:dyDescent="0.25">
      <c r="A12" t="s">
        <v>9</v>
      </c>
      <c r="B12" s="1">
        <v>0</v>
      </c>
    </row>
    <row r="13" spans="1:2" x14ac:dyDescent="0.25">
      <c r="A13" t="s">
        <v>10</v>
      </c>
      <c r="B13" s="1">
        <v>3500</v>
      </c>
    </row>
    <row r="14" spans="1:2" x14ac:dyDescent="0.25">
      <c r="A14" t="s">
        <v>11</v>
      </c>
      <c r="B14" s="1">
        <v>11523</v>
      </c>
    </row>
    <row r="15" spans="1:2" x14ac:dyDescent="0.25">
      <c r="A15" t="s">
        <v>12</v>
      </c>
      <c r="B15" s="1">
        <v>13000</v>
      </c>
    </row>
    <row r="16" spans="1:2" x14ac:dyDescent="0.25">
      <c r="A16" t="s">
        <v>13</v>
      </c>
      <c r="B16" s="1">
        <v>5000</v>
      </c>
    </row>
    <row r="17" spans="1:2" x14ac:dyDescent="0.25">
      <c r="A17" t="s">
        <v>14</v>
      </c>
      <c r="B17" s="1">
        <v>0</v>
      </c>
    </row>
    <row r="18" spans="1:2" x14ac:dyDescent="0.25">
      <c r="A18" t="s">
        <v>15</v>
      </c>
      <c r="B18" s="1">
        <v>115000</v>
      </c>
    </row>
    <row r="19" spans="1:2" x14ac:dyDescent="0.25">
      <c r="A19" t="s">
        <v>75</v>
      </c>
      <c r="B19" s="1">
        <v>215023</v>
      </c>
    </row>
    <row r="20" spans="1:2" x14ac:dyDescent="0.25">
      <c r="A20" t="s">
        <v>16</v>
      </c>
    </row>
    <row r="21" spans="1:2" x14ac:dyDescent="0.25">
      <c r="A21" t="s">
        <v>17</v>
      </c>
      <c r="B21" s="1">
        <v>50000</v>
      </c>
    </row>
    <row r="22" spans="1:2" x14ac:dyDescent="0.25">
      <c r="A22" t="s">
        <v>18</v>
      </c>
      <c r="B22" s="1">
        <v>15000</v>
      </c>
    </row>
    <row r="23" spans="1:2" x14ac:dyDescent="0.25">
      <c r="A23" t="s">
        <v>19</v>
      </c>
      <c r="B23" s="1">
        <v>12</v>
      </c>
    </row>
    <row r="24" spans="1:2" x14ac:dyDescent="0.25">
      <c r="A24" t="s">
        <v>20</v>
      </c>
      <c r="B24" s="1">
        <v>25000</v>
      </c>
    </row>
    <row r="25" spans="1:2" x14ac:dyDescent="0.25">
      <c r="A25" t="s">
        <v>76</v>
      </c>
      <c r="B25" s="1">
        <v>90012</v>
      </c>
    </row>
    <row r="26" spans="1:2" x14ac:dyDescent="0.25">
      <c r="A26" t="s">
        <v>72</v>
      </c>
      <c r="B26" s="1">
        <v>3387253</v>
      </c>
    </row>
    <row r="27" spans="1:2" x14ac:dyDescent="0.25">
      <c r="A27" t="s">
        <v>88</v>
      </c>
      <c r="B27" s="1">
        <v>3387253</v>
      </c>
    </row>
    <row r="28" spans="1:2" x14ac:dyDescent="0.25">
      <c r="A28" t="s">
        <v>66</v>
      </c>
      <c r="B28" s="1">
        <v>3387253</v>
      </c>
    </row>
    <row r="29" spans="1:2" x14ac:dyDescent="0.25">
      <c r="A29" t="s">
        <v>65</v>
      </c>
    </row>
    <row r="30" spans="1:2" x14ac:dyDescent="0.25">
      <c r="A30" t="s">
        <v>22</v>
      </c>
    </row>
    <row r="31" spans="1:2" x14ac:dyDescent="0.25">
      <c r="A31" t="s">
        <v>23</v>
      </c>
      <c r="B31" s="1">
        <v>2100</v>
      </c>
    </row>
    <row r="32" spans="1:2" x14ac:dyDescent="0.25">
      <c r="A32" t="s">
        <v>77</v>
      </c>
      <c r="B32" s="1">
        <v>2100</v>
      </c>
    </row>
    <row r="33" spans="1:2" x14ac:dyDescent="0.25">
      <c r="A33" t="s">
        <v>24</v>
      </c>
    </row>
    <row r="34" spans="1:2" x14ac:dyDescent="0.25">
      <c r="A34" t="s">
        <v>25</v>
      </c>
    </row>
    <row r="35" spans="1:2" x14ac:dyDescent="0.25">
      <c r="A35" t="s">
        <v>27</v>
      </c>
      <c r="B35" s="1">
        <v>35000</v>
      </c>
    </row>
    <row r="36" spans="1:2" x14ac:dyDescent="0.25">
      <c r="A36" t="s">
        <v>28</v>
      </c>
      <c r="B36" s="1">
        <v>0</v>
      </c>
    </row>
    <row r="37" spans="1:2" x14ac:dyDescent="0.25">
      <c r="A37" t="s">
        <v>29</v>
      </c>
      <c r="B37" s="1">
        <v>11023</v>
      </c>
    </row>
    <row r="38" spans="1:2" x14ac:dyDescent="0.25">
      <c r="A38" t="s">
        <v>30</v>
      </c>
      <c r="B38" s="1">
        <v>2589447</v>
      </c>
    </row>
    <row r="39" spans="1:2" x14ac:dyDescent="0.25">
      <c r="A39" t="s">
        <v>31</v>
      </c>
      <c r="B39" s="1">
        <v>19000</v>
      </c>
    </row>
    <row r="40" spans="1:2" x14ac:dyDescent="0.25">
      <c r="A40" t="s">
        <v>32</v>
      </c>
      <c r="B40" s="1">
        <v>13000</v>
      </c>
    </row>
    <row r="41" spans="1:2" x14ac:dyDescent="0.25">
      <c r="A41" t="s">
        <v>33</v>
      </c>
      <c r="B41" s="1">
        <v>2000</v>
      </c>
    </row>
    <row r="42" spans="1:2" x14ac:dyDescent="0.25">
      <c r="A42" t="s">
        <v>34</v>
      </c>
    </row>
    <row r="43" spans="1:2" x14ac:dyDescent="0.25">
      <c r="A43" t="s">
        <v>36</v>
      </c>
      <c r="B43" s="1">
        <v>15000</v>
      </c>
    </row>
    <row r="44" spans="1:2" x14ac:dyDescent="0.25">
      <c r="A44" t="s">
        <v>37</v>
      </c>
      <c r="B44" s="1">
        <v>70000</v>
      </c>
    </row>
    <row r="45" spans="1:2" x14ac:dyDescent="0.25">
      <c r="A45" t="s">
        <v>38</v>
      </c>
      <c r="B45" s="1">
        <v>20000</v>
      </c>
    </row>
    <row r="46" spans="1:2" x14ac:dyDescent="0.25">
      <c r="A46" t="s">
        <v>39</v>
      </c>
      <c r="B46" s="1">
        <v>1200</v>
      </c>
    </row>
    <row r="47" spans="1:2" x14ac:dyDescent="0.25">
      <c r="A47" t="s">
        <v>35</v>
      </c>
      <c r="B47" s="1">
        <v>0</v>
      </c>
    </row>
    <row r="48" spans="1:2" x14ac:dyDescent="0.25">
      <c r="A48" t="s">
        <v>80</v>
      </c>
      <c r="B48" s="1">
        <v>106200</v>
      </c>
    </row>
    <row r="49" spans="1:2" x14ac:dyDescent="0.25">
      <c r="A49" t="s">
        <v>79</v>
      </c>
      <c r="B49" s="1">
        <v>2775670</v>
      </c>
    </row>
    <row r="50" spans="1:2" x14ac:dyDescent="0.25">
      <c r="A50" t="s">
        <v>78</v>
      </c>
      <c r="B50" s="1">
        <v>2775670</v>
      </c>
    </row>
    <row r="51" spans="1:2" x14ac:dyDescent="0.25">
      <c r="A51" t="s">
        <v>40</v>
      </c>
    </row>
    <row r="52" spans="1:2" x14ac:dyDescent="0.25">
      <c r="A52" t="s">
        <v>41</v>
      </c>
      <c r="B52" s="1">
        <v>56000</v>
      </c>
    </row>
    <row r="53" spans="1:2" x14ac:dyDescent="0.25">
      <c r="A53" t="s">
        <v>42</v>
      </c>
      <c r="B53" s="1">
        <v>5200</v>
      </c>
    </row>
    <row r="54" spans="1:2" x14ac:dyDescent="0.25">
      <c r="A54" t="s">
        <v>43</v>
      </c>
      <c r="B54" s="1">
        <v>20000</v>
      </c>
    </row>
    <row r="55" spans="1:2" x14ac:dyDescent="0.25">
      <c r="A55" t="s">
        <v>81</v>
      </c>
      <c r="B55" s="1">
        <v>81200</v>
      </c>
    </row>
    <row r="56" spans="1:2" x14ac:dyDescent="0.25">
      <c r="A56" t="s">
        <v>44</v>
      </c>
    </row>
    <row r="57" spans="1:2" x14ac:dyDescent="0.25">
      <c r="A57" t="s">
        <v>45</v>
      </c>
      <c r="B57" s="1">
        <v>1500</v>
      </c>
    </row>
    <row r="58" spans="1:2" x14ac:dyDescent="0.25">
      <c r="A58" t="s">
        <v>46</v>
      </c>
      <c r="B58" s="1">
        <v>1222</v>
      </c>
    </row>
    <row r="59" spans="1:2" x14ac:dyDescent="0.25">
      <c r="A59" t="s">
        <v>47</v>
      </c>
      <c r="B59" s="1">
        <v>28277</v>
      </c>
    </row>
    <row r="60" spans="1:2" x14ac:dyDescent="0.25">
      <c r="A60" t="s">
        <v>82</v>
      </c>
      <c r="B60" s="1">
        <v>30999</v>
      </c>
    </row>
    <row r="61" spans="1:2" x14ac:dyDescent="0.25">
      <c r="A61" t="s">
        <v>48</v>
      </c>
    </row>
    <row r="62" spans="1:2" x14ac:dyDescent="0.25">
      <c r="A62" t="s">
        <v>49</v>
      </c>
      <c r="B62" s="1">
        <v>2500</v>
      </c>
    </row>
    <row r="63" spans="1:2" x14ac:dyDescent="0.25">
      <c r="A63" t="s">
        <v>50</v>
      </c>
      <c r="B63" s="1">
        <v>1270</v>
      </c>
    </row>
    <row r="64" spans="1:2" x14ac:dyDescent="0.25">
      <c r="A64" t="s">
        <v>51</v>
      </c>
      <c r="B64" s="1">
        <v>5000</v>
      </c>
    </row>
    <row r="65" spans="1:2" x14ac:dyDescent="0.25">
      <c r="A65" t="s">
        <v>52</v>
      </c>
      <c r="B65" s="1">
        <v>6500</v>
      </c>
    </row>
    <row r="66" spans="1:2" x14ac:dyDescent="0.25">
      <c r="A66" t="s">
        <v>53</v>
      </c>
      <c r="B66" s="1">
        <v>6100</v>
      </c>
    </row>
    <row r="67" spans="1:2" x14ac:dyDescent="0.25">
      <c r="A67" t="s">
        <v>54</v>
      </c>
      <c r="B67" s="1">
        <v>4260</v>
      </c>
    </row>
    <row r="68" spans="1:2" x14ac:dyDescent="0.25">
      <c r="A68" t="s">
        <v>83</v>
      </c>
      <c r="B68" s="1">
        <v>25630</v>
      </c>
    </row>
    <row r="69" spans="1:2" x14ac:dyDescent="0.25">
      <c r="A69" t="s">
        <v>55</v>
      </c>
    </row>
    <row r="70" spans="1:2" x14ac:dyDescent="0.25">
      <c r="A70" t="s">
        <v>56</v>
      </c>
      <c r="B70" s="1">
        <v>6960</v>
      </c>
    </row>
    <row r="71" spans="1:2" x14ac:dyDescent="0.25">
      <c r="A71" t="s">
        <v>84</v>
      </c>
      <c r="B71" s="1">
        <v>6960</v>
      </c>
    </row>
    <row r="72" spans="1:2" x14ac:dyDescent="0.25">
      <c r="A72" t="s">
        <v>57</v>
      </c>
    </row>
    <row r="73" spans="1:2" x14ac:dyDescent="0.25">
      <c r="A73" t="s">
        <v>58</v>
      </c>
      <c r="B73" s="1">
        <v>401140</v>
      </c>
    </row>
    <row r="74" spans="1:2" x14ac:dyDescent="0.25">
      <c r="A74" t="s">
        <v>59</v>
      </c>
      <c r="B74" s="1">
        <v>48637</v>
      </c>
    </row>
    <row r="75" spans="1:2" x14ac:dyDescent="0.25">
      <c r="A75" t="s">
        <v>60</v>
      </c>
      <c r="B75" s="1">
        <v>32628</v>
      </c>
    </row>
    <row r="76" spans="1:2" x14ac:dyDescent="0.25">
      <c r="A76" t="s">
        <v>61</v>
      </c>
      <c r="B76" s="1">
        <v>2500</v>
      </c>
    </row>
    <row r="77" spans="1:2" x14ac:dyDescent="0.25">
      <c r="A77" t="s">
        <v>85</v>
      </c>
      <c r="B77" s="1">
        <v>484905</v>
      </c>
    </row>
    <row r="78" spans="1:2" x14ac:dyDescent="0.25">
      <c r="A78" t="s">
        <v>62</v>
      </c>
    </row>
    <row r="79" spans="1:2" x14ac:dyDescent="0.25">
      <c r="A79" t="s">
        <v>63</v>
      </c>
      <c r="B79" s="1">
        <v>12000</v>
      </c>
    </row>
    <row r="80" spans="1:2" x14ac:dyDescent="0.25">
      <c r="A80" t="s">
        <v>64</v>
      </c>
      <c r="B80" s="1">
        <v>5000</v>
      </c>
    </row>
    <row r="81" spans="1:2" x14ac:dyDescent="0.25">
      <c r="A81" t="s">
        <v>86</v>
      </c>
      <c r="B81" s="1">
        <v>17000</v>
      </c>
    </row>
    <row r="82" spans="1:2" x14ac:dyDescent="0.25">
      <c r="A82" t="s">
        <v>87</v>
      </c>
      <c r="B82" s="1">
        <v>3424464</v>
      </c>
    </row>
    <row r="83" spans="1:2" x14ac:dyDescent="0.25">
      <c r="A83" t="s">
        <v>68</v>
      </c>
      <c r="B83" s="1">
        <v>-37211</v>
      </c>
    </row>
    <row r="84" spans="1:2" x14ac:dyDescent="0.25">
      <c r="A84" t="s">
        <v>71</v>
      </c>
    </row>
    <row r="85" spans="1:2" x14ac:dyDescent="0.25">
      <c r="A85" t="s">
        <v>70</v>
      </c>
    </row>
    <row r="86" spans="1:2" x14ac:dyDescent="0.25">
      <c r="A86" t="s">
        <v>21</v>
      </c>
      <c r="B86" s="1">
        <v>1000</v>
      </c>
    </row>
    <row r="87" spans="1:2" x14ac:dyDescent="0.25">
      <c r="A87" t="s">
        <v>89</v>
      </c>
      <c r="B87" s="1">
        <v>1000</v>
      </c>
    </row>
    <row r="88" spans="1:2" x14ac:dyDescent="0.25">
      <c r="A88" t="s">
        <v>69</v>
      </c>
      <c r="B88" s="1">
        <v>1000</v>
      </c>
    </row>
    <row r="89" spans="1:2" x14ac:dyDescent="0.25">
      <c r="A89" t="s">
        <v>67</v>
      </c>
      <c r="B89" s="1">
        <v>-36211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6"/>
  <sheetViews>
    <sheetView workbookViewId="0">
      <selection sqref="A1:B1048576"/>
    </sheetView>
  </sheetViews>
  <sheetFormatPr defaultRowHeight="15" x14ac:dyDescent="0.25"/>
  <cols>
    <col min="1" max="1" width="39.140625" bestFit="1" customWidth="1"/>
    <col min="2" max="2" width="18.5703125" style="1" bestFit="1" customWidth="1"/>
  </cols>
  <sheetData>
    <row r="1" spans="1:2" x14ac:dyDescent="0.25">
      <c r="A1" t="s">
        <v>0</v>
      </c>
      <c r="B1" s="1">
        <v>19028.12</v>
      </c>
    </row>
    <row r="2" spans="1:2" x14ac:dyDescent="0.25">
      <c r="A2" t="s">
        <v>3</v>
      </c>
      <c r="B2" s="1">
        <v>231253.88</v>
      </c>
    </row>
    <row r="3" spans="1:2" x14ac:dyDescent="0.25">
      <c r="A3" t="s">
        <v>4</v>
      </c>
      <c r="B3" s="1">
        <v>31692.55</v>
      </c>
    </row>
    <row r="4" spans="1:2" x14ac:dyDescent="0.25">
      <c r="A4" t="s">
        <v>5</v>
      </c>
      <c r="B4" s="1">
        <v>1481739.12</v>
      </c>
    </row>
    <row r="5" spans="1:2" x14ac:dyDescent="0.25">
      <c r="A5" t="s">
        <v>7</v>
      </c>
      <c r="B5" s="1">
        <v>11444.48</v>
      </c>
    </row>
    <row r="6" spans="1:2" x14ac:dyDescent="0.25">
      <c r="A6" t="s">
        <v>8</v>
      </c>
      <c r="B6" s="1">
        <v>26894.48</v>
      </c>
    </row>
    <row r="7" spans="1:2" x14ac:dyDescent="0.25">
      <c r="A7" t="s">
        <v>10</v>
      </c>
      <c r="B7" s="1">
        <v>2002.81</v>
      </c>
    </row>
    <row r="8" spans="1:2" x14ac:dyDescent="0.25">
      <c r="A8" t="s">
        <v>11</v>
      </c>
      <c r="B8" s="1">
        <v>6593.72</v>
      </c>
    </row>
    <row r="9" spans="1:2" x14ac:dyDescent="0.25">
      <c r="A9" t="s">
        <v>12</v>
      </c>
      <c r="B9" s="1">
        <v>7438.91</v>
      </c>
    </row>
    <row r="10" spans="1:2" x14ac:dyDescent="0.25">
      <c r="A10" t="s">
        <v>13</v>
      </c>
      <c r="B10" s="1">
        <v>2861.09</v>
      </c>
    </row>
    <row r="11" spans="1:2" x14ac:dyDescent="0.25">
      <c r="A11" t="s">
        <v>15</v>
      </c>
      <c r="B11" s="1">
        <v>65805.570000000007</v>
      </c>
    </row>
    <row r="12" spans="1:2" x14ac:dyDescent="0.25">
      <c r="A12" t="s">
        <v>17</v>
      </c>
      <c r="B12" s="1">
        <v>28611.09</v>
      </c>
    </row>
    <row r="13" spans="1:2" x14ac:dyDescent="0.25">
      <c r="A13" t="s">
        <v>18</v>
      </c>
      <c r="B13" s="1">
        <v>8583.33</v>
      </c>
    </row>
    <row r="14" spans="1:2" x14ac:dyDescent="0.25">
      <c r="A14" t="s">
        <v>19</v>
      </c>
      <c r="B14" s="1">
        <v>6.87</v>
      </c>
    </row>
    <row r="15" spans="1:2" x14ac:dyDescent="0.25">
      <c r="A15" t="s">
        <v>20</v>
      </c>
      <c r="B15" s="1">
        <v>14305.57</v>
      </c>
    </row>
    <row r="16" spans="1:2" x14ac:dyDescent="0.25">
      <c r="A16" t="s">
        <v>21</v>
      </c>
      <c r="B16" s="1">
        <v>572.24</v>
      </c>
    </row>
    <row r="17" spans="1:2" x14ac:dyDescent="0.25">
      <c r="A17" t="s">
        <v>23</v>
      </c>
      <c r="B17" s="1">
        <v>1201.67</v>
      </c>
    </row>
    <row r="18" spans="1:2" x14ac:dyDescent="0.25">
      <c r="A18" t="s">
        <v>27</v>
      </c>
      <c r="B18" s="1">
        <v>20027.810000000001</v>
      </c>
    </row>
    <row r="19" spans="1:2" x14ac:dyDescent="0.25">
      <c r="A19" t="s">
        <v>29</v>
      </c>
      <c r="B19" s="1">
        <v>6307.62</v>
      </c>
    </row>
    <row r="20" spans="1:2" x14ac:dyDescent="0.25">
      <c r="A20" t="s">
        <v>30</v>
      </c>
      <c r="B20" s="1">
        <v>1481739.12</v>
      </c>
    </row>
    <row r="21" spans="1:2" x14ac:dyDescent="0.25">
      <c r="A21" t="s">
        <v>31</v>
      </c>
      <c r="B21" s="1">
        <v>10872.24</v>
      </c>
    </row>
    <row r="22" spans="1:2" x14ac:dyDescent="0.25">
      <c r="A22" t="s">
        <v>32</v>
      </c>
      <c r="B22" s="1">
        <v>7438.91</v>
      </c>
    </row>
    <row r="23" spans="1:2" x14ac:dyDescent="0.25">
      <c r="A23" t="s">
        <v>33</v>
      </c>
      <c r="B23" s="1">
        <v>1144.43</v>
      </c>
    </row>
    <row r="24" spans="1:2" x14ac:dyDescent="0.25">
      <c r="A24" t="s">
        <v>36</v>
      </c>
      <c r="B24" s="1">
        <v>8583.33</v>
      </c>
    </row>
    <row r="25" spans="1:2" x14ac:dyDescent="0.25">
      <c r="A25" t="s">
        <v>37</v>
      </c>
      <c r="B25" s="1">
        <v>40055.519999999997</v>
      </c>
    </row>
    <row r="26" spans="1:2" x14ac:dyDescent="0.25">
      <c r="A26" t="s">
        <v>38</v>
      </c>
      <c r="B26" s="1">
        <v>11444.48</v>
      </c>
    </row>
    <row r="27" spans="1:2" x14ac:dyDescent="0.25">
      <c r="A27" t="s">
        <v>39</v>
      </c>
      <c r="B27" s="1">
        <v>686.67</v>
      </c>
    </row>
    <row r="28" spans="1:2" x14ac:dyDescent="0.25">
      <c r="A28" t="s">
        <v>41</v>
      </c>
      <c r="B28" s="1">
        <v>32044.48</v>
      </c>
    </row>
    <row r="29" spans="1:2" x14ac:dyDescent="0.25">
      <c r="A29" t="s">
        <v>42</v>
      </c>
      <c r="B29" s="1">
        <v>2975.52</v>
      </c>
    </row>
    <row r="30" spans="1:2" x14ac:dyDescent="0.25">
      <c r="A30" t="s">
        <v>43</v>
      </c>
      <c r="B30" s="1">
        <v>11444.48</v>
      </c>
    </row>
    <row r="31" spans="1:2" x14ac:dyDescent="0.25">
      <c r="A31" t="s">
        <v>45</v>
      </c>
      <c r="B31" s="1">
        <v>858.33</v>
      </c>
    </row>
    <row r="32" spans="1:2" x14ac:dyDescent="0.25">
      <c r="A32" t="s">
        <v>46</v>
      </c>
      <c r="B32" s="1">
        <v>699.22</v>
      </c>
    </row>
    <row r="33" spans="1:2" x14ac:dyDescent="0.25">
      <c r="A33" t="s">
        <v>47</v>
      </c>
      <c r="B33" s="1">
        <v>16180.71</v>
      </c>
    </row>
    <row r="34" spans="1:2" x14ac:dyDescent="0.25">
      <c r="A34" t="s">
        <v>48</v>
      </c>
    </row>
    <row r="35" spans="1:2" x14ac:dyDescent="0.25">
      <c r="A35" t="s">
        <v>104</v>
      </c>
      <c r="B35" s="1">
        <v>0</v>
      </c>
    </row>
    <row r="36" spans="1:2" x14ac:dyDescent="0.25">
      <c r="A36" t="s">
        <v>49</v>
      </c>
      <c r="B36" s="1">
        <v>1430.57</v>
      </c>
    </row>
    <row r="37" spans="1:2" x14ac:dyDescent="0.25">
      <c r="A37" t="s">
        <v>103</v>
      </c>
      <c r="B37" s="1">
        <v>0</v>
      </c>
    </row>
    <row r="38" spans="1:2" x14ac:dyDescent="0.25">
      <c r="A38" t="s">
        <v>50</v>
      </c>
      <c r="B38" s="1">
        <v>726.74</v>
      </c>
    </row>
    <row r="39" spans="1:2" x14ac:dyDescent="0.25">
      <c r="A39" t="s">
        <v>51</v>
      </c>
      <c r="B39" s="1">
        <v>2861.09</v>
      </c>
    </row>
    <row r="40" spans="1:2" x14ac:dyDescent="0.25">
      <c r="A40" t="s">
        <v>52</v>
      </c>
      <c r="B40" s="1">
        <v>3719.43</v>
      </c>
    </row>
    <row r="41" spans="1:2" x14ac:dyDescent="0.25">
      <c r="A41" t="s">
        <v>53</v>
      </c>
      <c r="B41" s="1">
        <v>3490.57</v>
      </c>
    </row>
    <row r="42" spans="1:2" x14ac:dyDescent="0.25">
      <c r="A42" t="s">
        <v>54</v>
      </c>
      <c r="B42" s="1">
        <v>2437.67</v>
      </c>
    </row>
    <row r="43" spans="1:2" x14ac:dyDescent="0.25">
      <c r="A43" t="s">
        <v>55</v>
      </c>
    </row>
    <row r="44" spans="1:2" x14ac:dyDescent="0.25">
      <c r="A44" t="s">
        <v>102</v>
      </c>
      <c r="B44" s="1">
        <v>0</v>
      </c>
    </row>
    <row r="45" spans="1:2" x14ac:dyDescent="0.25">
      <c r="A45" t="s">
        <v>56</v>
      </c>
      <c r="B45" s="1">
        <v>3982.67</v>
      </c>
    </row>
    <row r="46" spans="1:2" x14ac:dyDescent="0.25">
      <c r="A46" t="s">
        <v>101</v>
      </c>
      <c r="B46" s="1">
        <v>0</v>
      </c>
    </row>
    <row r="47" spans="1:2" x14ac:dyDescent="0.25">
      <c r="A47" t="s">
        <v>57</v>
      </c>
    </row>
    <row r="48" spans="1:2" x14ac:dyDescent="0.25">
      <c r="A48" t="s">
        <v>100</v>
      </c>
      <c r="B48" s="1">
        <v>0</v>
      </c>
    </row>
    <row r="49" spans="1:2" x14ac:dyDescent="0.25">
      <c r="A49" t="s">
        <v>58</v>
      </c>
      <c r="B49" s="1">
        <v>229541.24</v>
      </c>
    </row>
    <row r="50" spans="1:2" x14ac:dyDescent="0.25">
      <c r="A50" t="s">
        <v>59</v>
      </c>
      <c r="B50" s="1">
        <v>27831.14</v>
      </c>
    </row>
    <row r="51" spans="1:2" x14ac:dyDescent="0.25">
      <c r="A51" t="s">
        <v>60</v>
      </c>
      <c r="B51" s="1">
        <v>18670.47</v>
      </c>
    </row>
    <row r="52" spans="1:2" x14ac:dyDescent="0.25">
      <c r="A52" t="s">
        <v>61</v>
      </c>
      <c r="B52" s="1">
        <v>1430.57</v>
      </c>
    </row>
    <row r="53" spans="1:2" x14ac:dyDescent="0.25">
      <c r="A53" t="s">
        <v>62</v>
      </c>
    </row>
    <row r="54" spans="1:2" x14ac:dyDescent="0.25">
      <c r="A54" t="s">
        <v>99</v>
      </c>
      <c r="B54" s="1">
        <v>0</v>
      </c>
    </row>
    <row r="55" spans="1:2" x14ac:dyDescent="0.25">
      <c r="A55" t="s">
        <v>63</v>
      </c>
      <c r="B55" s="1">
        <v>6866.67</v>
      </c>
    </row>
    <row r="56" spans="1:2" x14ac:dyDescent="0.25">
      <c r="A56" t="s">
        <v>64</v>
      </c>
      <c r="B56" s="1">
        <v>2861.15</v>
      </c>
    </row>
    <row r="57" spans="1:2" x14ac:dyDescent="0.25">
      <c r="A57" t="s">
        <v>98</v>
      </c>
      <c r="B57" s="1">
        <v>0</v>
      </c>
    </row>
    <row r="58" spans="1:2" x14ac:dyDescent="0.25">
      <c r="A58" t="s">
        <v>97</v>
      </c>
    </row>
    <row r="59" spans="1:2" x14ac:dyDescent="0.25">
      <c r="A59" t="s">
        <v>65</v>
      </c>
    </row>
    <row r="60" spans="1:2" x14ac:dyDescent="0.25">
      <c r="A60" t="s">
        <v>66</v>
      </c>
      <c r="B60" s="1">
        <v>1938261.59</v>
      </c>
    </row>
    <row r="61" spans="1:2" x14ac:dyDescent="0.25">
      <c r="A61" t="s">
        <v>67</v>
      </c>
      <c r="B61" s="1">
        <v>-20720.689999999999</v>
      </c>
    </row>
    <row r="62" spans="1:2" x14ac:dyDescent="0.25">
      <c r="A62" t="s">
        <v>68</v>
      </c>
      <c r="B62" s="1">
        <v>-21292.93</v>
      </c>
    </row>
    <row r="63" spans="1:2" x14ac:dyDescent="0.25">
      <c r="A63" t="s">
        <v>69</v>
      </c>
      <c r="B63" s="1">
        <v>572.24</v>
      </c>
    </row>
    <row r="64" spans="1:2" x14ac:dyDescent="0.25">
      <c r="A64" t="s">
        <v>96</v>
      </c>
    </row>
    <row r="65" spans="1:2" x14ac:dyDescent="0.25">
      <c r="A65" t="s">
        <v>70</v>
      </c>
    </row>
    <row r="66" spans="1:2" x14ac:dyDescent="0.25">
      <c r="A66" t="s">
        <v>71</v>
      </c>
    </row>
    <row r="67" spans="1:2" x14ac:dyDescent="0.25">
      <c r="A67" t="s">
        <v>72</v>
      </c>
      <c r="B67" s="1">
        <v>1938261.59</v>
      </c>
    </row>
    <row r="68" spans="1:2" x14ac:dyDescent="0.25">
      <c r="A68" t="s">
        <v>73</v>
      </c>
      <c r="B68" s="1">
        <v>19028.12</v>
      </c>
    </row>
    <row r="69" spans="1:2" x14ac:dyDescent="0.25">
      <c r="A69" t="s">
        <v>74</v>
      </c>
      <c r="B69" s="1">
        <v>1744685.55</v>
      </c>
    </row>
    <row r="70" spans="1:2" x14ac:dyDescent="0.25">
      <c r="A70" t="s">
        <v>75</v>
      </c>
      <c r="B70" s="1">
        <v>123041.06</v>
      </c>
    </row>
    <row r="71" spans="1:2" x14ac:dyDescent="0.25">
      <c r="A71" t="s">
        <v>76</v>
      </c>
      <c r="B71" s="1">
        <v>51506.86</v>
      </c>
    </row>
    <row r="72" spans="1:2" x14ac:dyDescent="0.25">
      <c r="A72" t="s">
        <v>77</v>
      </c>
      <c r="B72" s="1">
        <v>1201.67</v>
      </c>
    </row>
    <row r="73" spans="1:2" x14ac:dyDescent="0.25">
      <c r="A73" t="s">
        <v>78</v>
      </c>
      <c r="B73" s="1">
        <v>1588300.13</v>
      </c>
    </row>
    <row r="74" spans="1:2" x14ac:dyDescent="0.25">
      <c r="A74" t="s">
        <v>79</v>
      </c>
      <c r="B74" s="1">
        <v>1588300.13</v>
      </c>
    </row>
    <row r="75" spans="1:2" x14ac:dyDescent="0.25">
      <c r="A75" t="s">
        <v>80</v>
      </c>
      <c r="B75" s="1">
        <v>60770</v>
      </c>
    </row>
    <row r="76" spans="1:2" x14ac:dyDescent="0.25">
      <c r="A76" t="s">
        <v>81</v>
      </c>
      <c r="B76" s="1">
        <v>46464.480000000003</v>
      </c>
    </row>
    <row r="77" spans="1:2" x14ac:dyDescent="0.25">
      <c r="A77" t="s">
        <v>82</v>
      </c>
      <c r="B77" s="1">
        <v>17738.259999999998</v>
      </c>
    </row>
    <row r="78" spans="1:2" x14ac:dyDescent="0.25">
      <c r="A78" t="s">
        <v>83</v>
      </c>
      <c r="B78" s="1">
        <v>14666.07</v>
      </c>
    </row>
    <row r="79" spans="1:2" x14ac:dyDescent="0.25">
      <c r="A79" t="s">
        <v>84</v>
      </c>
      <c r="B79" s="1">
        <v>3982.67</v>
      </c>
    </row>
    <row r="80" spans="1:2" x14ac:dyDescent="0.25">
      <c r="A80" t="s">
        <v>85</v>
      </c>
      <c r="B80" s="1">
        <v>277473.42</v>
      </c>
    </row>
    <row r="81" spans="1:2" x14ac:dyDescent="0.25">
      <c r="A81" t="s">
        <v>86</v>
      </c>
      <c r="B81" s="1">
        <v>9727.82</v>
      </c>
    </row>
    <row r="82" spans="1:2" x14ac:dyDescent="0.25">
      <c r="A82" t="s">
        <v>95</v>
      </c>
      <c r="B82" s="1">
        <v>0</v>
      </c>
    </row>
    <row r="83" spans="1:2" x14ac:dyDescent="0.25">
      <c r="A83" t="s">
        <v>87</v>
      </c>
      <c r="B83" s="1">
        <v>1959554.52</v>
      </c>
    </row>
    <row r="84" spans="1:2" x14ac:dyDescent="0.25">
      <c r="A84" t="s">
        <v>88</v>
      </c>
      <c r="B84" s="1">
        <v>1938261.59</v>
      </c>
    </row>
    <row r="85" spans="1:2" x14ac:dyDescent="0.25">
      <c r="A85" t="s">
        <v>94</v>
      </c>
      <c r="B85" s="1">
        <v>0</v>
      </c>
    </row>
    <row r="86" spans="1:2" x14ac:dyDescent="0.25">
      <c r="A86" t="s">
        <v>89</v>
      </c>
      <c r="B86" s="1">
        <v>572.24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09E3AC041C5418DF6684B450345D6" ma:contentTypeVersion="13" ma:contentTypeDescription="Create a new document." ma:contentTypeScope="" ma:versionID="628a112cbc80ef1b511b154c9a554c73">
  <xsd:schema xmlns:xsd="http://www.w3.org/2001/XMLSchema" xmlns:xs="http://www.w3.org/2001/XMLSchema" xmlns:p="http://schemas.microsoft.com/office/2006/metadata/properties" xmlns:ns3="b85656d9-c6fc-4fb5-b021-4feea804feab" xmlns:ns4="2422ae29-d9dc-45b5-9e8d-044b14585249" targetNamespace="http://schemas.microsoft.com/office/2006/metadata/properties" ma:root="true" ma:fieldsID="2160b36102f7a7943b7d2653a03ba606" ns3:_="" ns4:_="">
    <xsd:import namespace="b85656d9-c6fc-4fb5-b021-4feea804feab"/>
    <xsd:import namespace="2422ae29-d9dc-45b5-9e8d-044b145852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656d9-c6fc-4fb5-b021-4feea804f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2ae29-d9dc-45b5-9e8d-044b1458524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64C404-30B0-4C15-BD32-C743FD3F500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b85656d9-c6fc-4fb5-b021-4feea804feab"/>
    <ds:schemaRef ds:uri="http://schemas.microsoft.com/office/2006/metadata/properties"/>
    <ds:schemaRef ds:uri="2422ae29-d9dc-45b5-9e8d-044b14585249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EC527D4-0C04-4E0B-9FCE-D904F32B7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656d9-c6fc-4fb5-b021-4feea804feab"/>
    <ds:schemaRef ds:uri="2422ae29-d9dc-45b5-9e8d-044b1458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56AAED-1960-4D3E-9857-76EB331FA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Recommended Budget </vt:lpstr>
      <vt:lpstr>Current Approved Budget FY19-20</vt:lpstr>
      <vt:lpstr>19-20revisedccgj</vt:lpstr>
      <vt:lpstr>revised ccgj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Brady</dc:creator>
  <cp:lastModifiedBy>Joy Young</cp:lastModifiedBy>
  <cp:lastPrinted>2020-05-06T23:12:04Z</cp:lastPrinted>
  <dcterms:created xsi:type="dcterms:W3CDTF">2020-04-26T21:21:14Z</dcterms:created>
  <dcterms:modified xsi:type="dcterms:W3CDTF">2020-05-12T16:06:03Z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0x010100CBF09E3AC041C5418DF6684B450345D6</vt:lpwstr>
  </property>
</Properties>
</file>