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jaxdc1\users$\jyoung\Desktop\Scenarios\"/>
    </mc:Choice>
  </mc:AlternateContent>
  <xr:revisionPtr revIDLastSave="0" documentId="8_{A268DD3B-3D0C-4042-BF7E-8A9D09F806D5}" xr6:coauthVersionLast="36" xr6:coauthVersionMax="36" xr10:uidLastSave="{00000000-0000-0000-0000-000000000000}"/>
  <bookViews>
    <workbookView xWindow="0" yWindow="0" windowWidth="20490" windowHeight="7545" activeTab="1" xr2:uid="{C642FD5E-F5F9-4AAD-836A-6C129A1E5DB2}"/>
  </bookViews>
  <sheets>
    <sheet name="Overview" sheetId="1" r:id="rId1"/>
    <sheet name="Budget &amp; Forecast Revisions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8" l="1"/>
  <c r="G90" i="8" s="1"/>
  <c r="G82" i="8"/>
  <c r="G78" i="8"/>
  <c r="G72" i="8"/>
  <c r="G69" i="8"/>
  <c r="G61" i="8"/>
  <c r="G56" i="8"/>
  <c r="G49" i="8"/>
  <c r="G50" i="8" s="1"/>
  <c r="G51" i="8" s="1"/>
  <c r="G35" i="8"/>
  <c r="G28" i="8"/>
  <c r="G22" i="8"/>
  <c r="G13" i="8"/>
  <c r="G8" i="8"/>
  <c r="F88" i="8"/>
  <c r="F90" i="8" s="1"/>
  <c r="F82" i="8"/>
  <c r="F78" i="8"/>
  <c r="F72" i="8"/>
  <c r="F69" i="8"/>
  <c r="F61" i="8"/>
  <c r="F56" i="8"/>
  <c r="F49" i="8"/>
  <c r="F50" i="8" s="1"/>
  <c r="F51" i="8" s="1"/>
  <c r="F35" i="8"/>
  <c r="F28" i="8"/>
  <c r="F22" i="8"/>
  <c r="F13" i="8"/>
  <c r="F8" i="8"/>
  <c r="E88" i="8"/>
  <c r="E89" i="8" s="1"/>
  <c r="E82" i="8"/>
  <c r="E78" i="8"/>
  <c r="E72" i="8"/>
  <c r="E69" i="8"/>
  <c r="E61" i="8"/>
  <c r="E56" i="8"/>
  <c r="E49" i="8"/>
  <c r="E50" i="8" s="1"/>
  <c r="E51" i="8" s="1"/>
  <c r="E35" i="8"/>
  <c r="E27" i="8"/>
  <c r="E22" i="8"/>
  <c r="E13" i="8"/>
  <c r="E8" i="8"/>
  <c r="G29" i="8" l="1"/>
  <c r="G30" i="8" s="1"/>
  <c r="G31" i="8" s="1"/>
  <c r="G83" i="8"/>
  <c r="G84" i="8" s="1"/>
  <c r="G91" i="8" s="1"/>
  <c r="F29" i="8"/>
  <c r="F30" i="8" s="1"/>
  <c r="F31" i="8" s="1"/>
  <c r="F83" i="8"/>
  <c r="E28" i="8"/>
  <c r="E29" i="8" s="1"/>
  <c r="E30" i="8" s="1"/>
  <c r="E83" i="8"/>
  <c r="I26" i="1"/>
  <c r="I21" i="1"/>
  <c r="I16" i="1"/>
  <c r="I11" i="1"/>
  <c r="I6" i="1"/>
  <c r="F84" i="8" l="1"/>
  <c r="F91" i="8" s="1"/>
  <c r="E84" i="8"/>
  <c r="E91" i="8" s="1"/>
  <c r="H11" i="1" l="1"/>
  <c r="G11" i="1"/>
  <c r="F11" i="1"/>
  <c r="E11" i="1"/>
  <c r="D11" i="1"/>
  <c r="C11" i="1"/>
  <c r="F26" i="1" l="1"/>
  <c r="H26" i="1" l="1"/>
  <c r="G26" i="1"/>
  <c r="E26" i="1"/>
  <c r="D26" i="1"/>
  <c r="C26" i="1"/>
  <c r="H16" i="1"/>
  <c r="G16" i="1"/>
  <c r="F16" i="1"/>
  <c r="E16" i="1"/>
  <c r="D16" i="1"/>
  <c r="C16" i="1"/>
  <c r="H21" i="1"/>
  <c r="G21" i="1"/>
  <c r="F21" i="1"/>
  <c r="E21" i="1"/>
  <c r="D21" i="1"/>
  <c r="C21" i="1"/>
  <c r="C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<sst xmlns="http://schemas.openxmlformats.org/spreadsheetml/2006/main" count="161" uniqueCount="124">
  <si>
    <t>Income</t>
  </si>
  <si>
    <t>Expense</t>
  </si>
  <si>
    <t>April</t>
  </si>
  <si>
    <t>May</t>
  </si>
  <si>
    <t>June</t>
  </si>
  <si>
    <t xml:space="preserve">July </t>
  </si>
  <si>
    <t>September</t>
  </si>
  <si>
    <t>Scenario A - Moderate Reductions/No New Income</t>
  </si>
  <si>
    <t>Expenses</t>
  </si>
  <si>
    <t>July</t>
  </si>
  <si>
    <t>Total</t>
  </si>
  <si>
    <t>Notes:</t>
  </si>
  <si>
    <t xml:space="preserve">Scenario A: Includes reductions at expense and salary lines. Assumes no significant new income. </t>
  </si>
  <si>
    <t>Cultural Council of Greater Jacksonville Financial Forecast for April 2020-September 2020</t>
  </si>
  <si>
    <t>August*</t>
  </si>
  <si>
    <t>*=Division of Cultural Affairs Grant Payment Received</t>
  </si>
  <si>
    <t>June**</t>
  </si>
  <si>
    <t>Current Position/With Arts Awards Income of $45,000</t>
  </si>
  <si>
    <t>Total Income</t>
  </si>
  <si>
    <t>Total Expense</t>
  </si>
  <si>
    <t>Scenario C  Significant Reductions/No New Income</t>
  </si>
  <si>
    <t>Scenario D - Significant Reductions/With Paycheck Protection Income</t>
  </si>
  <si>
    <t>Scenario B - Moderate Reductions/Paycheck Protection Income</t>
  </si>
  <si>
    <t>Scenario B: Includes reductions at expense and salary lines. Assumes PPP income distributed per program</t>
  </si>
  <si>
    <t xml:space="preserve">Scenario C: Includes reductions at expense line and significant reductions at salary lines. Assumes no significant new income. </t>
  </si>
  <si>
    <t>Scenario D: Includes reductions at expense line and maintains significant reductions at salary lines. Assumes PPP distributed per program.</t>
  </si>
  <si>
    <t>Oct '19 - Sep 20</t>
  </si>
  <si>
    <t>40000 · Income</t>
  </si>
  <si>
    <t>42000 · State</t>
  </si>
  <si>
    <t>42010 · DCA</t>
  </si>
  <si>
    <t>Total 42000 · State</t>
  </si>
  <si>
    <t>43000 · City</t>
  </si>
  <si>
    <t>43010 · COJ - CCGJ Administrative</t>
  </si>
  <si>
    <t>43020 · COJ - APP Salary</t>
  </si>
  <si>
    <t>43030 · COJ - CSGP Regrant</t>
  </si>
  <si>
    <t>Total 43000 · City</t>
  </si>
  <si>
    <t>44000 · Programs</t>
  </si>
  <si>
    <t>44010 · Entreprenuierial Program</t>
  </si>
  <si>
    <t>44020 · Public Art</t>
  </si>
  <si>
    <t>44030 · Every Single Artist Lounge</t>
  </si>
  <si>
    <t>44040 · CS Internship/Youth</t>
  </si>
  <si>
    <t>44050 · Lecture Series (License Plate)</t>
  </si>
  <si>
    <t>44060 · Coporate (Artist Residency)</t>
  </si>
  <si>
    <t>44080 · Arts Awards</t>
  </si>
  <si>
    <t>Total 44000 · Programs</t>
  </si>
  <si>
    <t>45000 · Contributions - General</t>
  </si>
  <si>
    <t>45010 · Cash - Individual Donors</t>
  </si>
  <si>
    <t>45020 · Board Dues</t>
  </si>
  <si>
    <t>Total 45000 · Contributions - General</t>
  </si>
  <si>
    <t>Total 40000 · Income</t>
  </si>
  <si>
    <t>60900 · Board of Directors Expenses</t>
  </si>
  <si>
    <t>60920 · Board Expenses</t>
  </si>
  <si>
    <t>Total 60900 · Board of Directors Expenses</t>
  </si>
  <si>
    <t>61000 · Program Expenses</t>
  </si>
  <si>
    <t>61100 · Program Expenses</t>
  </si>
  <si>
    <t>61115 · Public Art</t>
  </si>
  <si>
    <t>61130 · Cultural Service Internship</t>
  </si>
  <si>
    <t>61140 · Cultural Service Grant Program</t>
  </si>
  <si>
    <t>61150 · Entrepreneurial Resources</t>
  </si>
  <si>
    <t>61160 · Lecture Series (License Plate)</t>
  </si>
  <si>
    <t>61190 · Every Single Artist Lounge</t>
  </si>
  <si>
    <t>61500 · Program/Fundraising Expenses</t>
  </si>
  <si>
    <t>61501 · State of the Art</t>
  </si>
  <si>
    <t>61502 · Art Awards</t>
  </si>
  <si>
    <t>61503 · Miscellaneous- Activities/Event</t>
  </si>
  <si>
    <t>61505 · Resource Development Meetings</t>
  </si>
  <si>
    <t>Total 61500 · Program/Fundraising Expenses</t>
  </si>
  <si>
    <t>Total 61100 · Program Expenses</t>
  </si>
  <si>
    <t>Total 61000 · Program Expenses</t>
  </si>
  <si>
    <t>62100 · Contract Services</t>
  </si>
  <si>
    <t>62110 · Accounting Fees</t>
  </si>
  <si>
    <t>62140 · Legal Fees</t>
  </si>
  <si>
    <t>62150 · Outside Contract Services/IT</t>
  </si>
  <si>
    <t>Total 62100 · Contract Services</t>
  </si>
  <si>
    <t>62800 · Facilities and Equipment</t>
  </si>
  <si>
    <t>62840 · Equip Rental and Maintenance</t>
  </si>
  <si>
    <t>62870 · Insurance - Property</t>
  </si>
  <si>
    <t>62890 · Occupancy - Rent</t>
  </si>
  <si>
    <t>Total 62800 · Facilities and Equipment</t>
  </si>
  <si>
    <t>65000 · Operations</t>
  </si>
  <si>
    <t>65010 · Dues, Subscriptions, Publicatio</t>
  </si>
  <si>
    <t>65020 · Postage, Mailing Service</t>
  </si>
  <si>
    <t>65030 · Printing and Copying</t>
  </si>
  <si>
    <t>65040 · Office Supplies</t>
  </si>
  <si>
    <t>65050 · Utilities</t>
  </si>
  <si>
    <t>65060 · Bank and Credit Card Fees</t>
  </si>
  <si>
    <t>Total 65000 · Operations</t>
  </si>
  <si>
    <t>65100 · Other Types of Expenses</t>
  </si>
  <si>
    <t>65120 · Insurance - Liability, D and O</t>
  </si>
  <si>
    <t>Total 65100 · Other Types of Expenses</t>
  </si>
  <si>
    <t>66000 · Payroll Expenses</t>
  </si>
  <si>
    <t>66010 · Salary &amp; Wages</t>
  </si>
  <si>
    <t>66020 · Fringe Benefits</t>
  </si>
  <si>
    <t>66030 · Payroll Taxes</t>
  </si>
  <si>
    <t>66040 · Payroll Fees</t>
  </si>
  <si>
    <t>Total 66000 · Payroll Expenses</t>
  </si>
  <si>
    <t>68300 · Travel and Meetings</t>
  </si>
  <si>
    <t>68310 · Professional Development</t>
  </si>
  <si>
    <t>68320 · Travel</t>
  </si>
  <si>
    <t>Total 68300 · Travel and Meetings</t>
  </si>
  <si>
    <t>46000 · Interest Income</t>
  </si>
  <si>
    <t>April  20 - Sep 20</t>
  </si>
  <si>
    <t>`</t>
  </si>
  <si>
    <t>Income - Expense Total</t>
  </si>
  <si>
    <t>See Revised Budget Oct '19 - Sep 20</t>
  </si>
  <si>
    <t>See Budget Revision Sheet April  20 - Sep 20</t>
  </si>
  <si>
    <t xml:space="preserve">**=PPP Disbursement Anticipated - funds redistributed during to cover previous months postponed payments/deficits. </t>
  </si>
  <si>
    <t xml:space="preserve">August* </t>
  </si>
  <si>
    <t>Recommended Scenario</t>
  </si>
  <si>
    <t>Current Position: This is a better position than initially anticipated</t>
  </si>
  <si>
    <t>Paycheck Protection Income</t>
  </si>
  <si>
    <t>Covid 19 Forecast Budget Scenario C  Significant Reductions/No New Income</t>
  </si>
  <si>
    <t>Arts Awards Removed From Budget</t>
  </si>
  <si>
    <t>5K Corporate Residency Removed</t>
  </si>
  <si>
    <t>Current Revised Budget: Presented at March 5, 2020 Finance and Board Meeting</t>
  </si>
  <si>
    <t>Professional/Travel Development Removed</t>
  </si>
  <si>
    <t>COVID-19 Budget: Scenario B Moderate Reductions/Paycheck Protection Income</t>
  </si>
  <si>
    <t>Focus of development associate</t>
  </si>
  <si>
    <t>45050 · Misc Events/Fundraising</t>
  </si>
  <si>
    <t>Reduced by $1100</t>
  </si>
  <si>
    <t>COVID-19 Budget Impact: Includes reductions in operations expenses and personnel.</t>
  </si>
  <si>
    <t>COVID-19 Budget: Impact Includes reductions in operations expenses and personnel.</t>
  </si>
  <si>
    <t>COVID-19 Budget: Impact Includes significant reductions in operations expenses and personnel.</t>
  </si>
  <si>
    <t>25,000+ 78,222.50 PPP income Included here (103,222.50)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</si>
</sst>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44" fontId="0" fillId="3" borderId="1" xfId="1" applyFont="1" applyFill="1" applyBorder="1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44" fontId="0" fillId="0" borderId="1" xfId="1" applyFont="1" applyBorder="1" applyAlignment="1">
      <alignment vertical="top"/>
    </xf>
    <xf numFmtId="44" fontId="0" fillId="0" borderId="0" xfId="1" applyFont="1" applyAlignment="1">
      <alignment vertical="top"/>
    </xf>
    <xf numFmtId="0" fontId="0" fillId="7" borderId="1" xfId="0" applyFill="1" applyBorder="1" applyAlignment="1">
      <alignment vertical="top"/>
    </xf>
    <xf numFmtId="44" fontId="0" fillId="7" borderId="1" xfId="1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44" fontId="0" fillId="5" borderId="1" xfId="1" applyFont="1" applyFill="1" applyBorder="1" applyAlignment="1">
      <alignment vertical="top"/>
    </xf>
    <xf numFmtId="0" fontId="0" fillId="5" borderId="0" xfId="0" applyFill="1" applyAlignment="1">
      <alignment vertical="top"/>
    </xf>
    <xf numFmtId="44" fontId="0" fillId="0" borderId="0" xfId="1" applyFont="1" applyAlignment="1">
      <alignment vertical="top" wrapText="1"/>
    </xf>
    <xf numFmtId="0" fontId="0" fillId="0" borderId="0" xfId="0" applyAlignment="1">
      <alignment horizontal="center"/>
    </xf>
    <xf numFmtId="44" fontId="0" fillId="3" borderId="3" xfId="1" applyFont="1" applyFill="1" applyBorder="1"/>
    <xf numFmtId="0" fontId="0" fillId="4" borderId="5" xfId="0" applyFill="1" applyBorder="1" applyAlignment="1">
      <alignment horizontal="center"/>
    </xf>
    <xf numFmtId="0" fontId="0" fillId="0" borderId="6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6" borderId="3" xfId="0" applyFill="1" applyBorder="1"/>
    <xf numFmtId="44" fontId="0" fillId="6" borderId="1" xfId="1" applyFont="1" applyFill="1" applyBorder="1"/>
    <xf numFmtId="44" fontId="0" fillId="6" borderId="3" xfId="1" applyFont="1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0" fillId="8" borderId="3" xfId="0" applyFill="1" applyBorder="1"/>
    <xf numFmtId="44" fontId="0" fillId="8" borderId="1" xfId="1" applyFont="1" applyFill="1" applyBorder="1"/>
    <xf numFmtId="44" fontId="0" fillId="8" borderId="3" xfId="1" applyFont="1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3" xfId="0" applyFill="1" applyBorder="1"/>
    <xf numFmtId="44" fontId="0" fillId="4" borderId="1" xfId="1" applyFont="1" applyFill="1" applyBorder="1"/>
    <xf numFmtId="44" fontId="0" fillId="4" borderId="3" xfId="1" applyFont="1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/>
    <xf numFmtId="0" fontId="0" fillId="9" borderId="3" xfId="0" applyFill="1" applyBorder="1"/>
    <xf numFmtId="44" fontId="0" fillId="9" borderId="1" xfId="1" applyFont="1" applyFill="1" applyBorder="1"/>
    <xf numFmtId="44" fontId="0" fillId="9" borderId="3" xfId="1" applyFont="1" applyFill="1" applyBorder="1"/>
    <xf numFmtId="44" fontId="0" fillId="6" borderId="2" xfId="0" applyNumberFormat="1" applyFill="1" applyBorder="1" applyAlignment="1"/>
    <xf numFmtId="0" fontId="0" fillId="6" borderId="2" xfId="0" applyFill="1" applyBorder="1" applyAlignment="1">
      <alignment horizontal="center"/>
    </xf>
    <xf numFmtId="0" fontId="6" fillId="6" borderId="5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44" fontId="0" fillId="4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0" fontId="6" fillId="8" borderId="5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/>
    </xf>
    <xf numFmtId="3" fontId="0" fillId="9" borderId="2" xfId="0" applyNumberFormat="1" applyFill="1" applyBorder="1" applyAlignment="1">
      <alignment horizontal="center"/>
    </xf>
    <xf numFmtId="44" fontId="0" fillId="9" borderId="2" xfId="1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0" fillId="10" borderId="3" xfId="0" applyFill="1" applyBorder="1"/>
    <xf numFmtId="44" fontId="0" fillId="10" borderId="1" xfId="1" applyFont="1" applyFill="1" applyBorder="1"/>
    <xf numFmtId="44" fontId="0" fillId="10" borderId="3" xfId="1" applyFont="1" applyFill="1" applyBorder="1"/>
    <xf numFmtId="0" fontId="0" fillId="10" borderId="2" xfId="0" applyFill="1" applyBorder="1" applyAlignment="1">
      <alignment horizontal="center"/>
    </xf>
    <xf numFmtId="44" fontId="0" fillId="10" borderId="2" xfId="0" applyNumberForma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6" borderId="4" xfId="0" applyFill="1" applyBorder="1" applyAlignment="1">
      <alignment horizontal="center" wrapText="1"/>
    </xf>
    <xf numFmtId="0" fontId="0" fillId="10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0" fillId="0" borderId="0" xfId="0" applyBorder="1" applyAlignment="1">
      <alignment vertical="top"/>
    </xf>
    <xf numFmtId="44" fontId="0" fillId="5" borderId="0" xfId="1" applyFont="1" applyFill="1" applyBorder="1" applyAlignment="1">
      <alignment vertical="top"/>
    </xf>
    <xf numFmtId="0" fontId="8" fillId="11" borderId="1" xfId="0" applyFont="1" applyFill="1" applyBorder="1" applyAlignment="1">
      <alignment vertical="top"/>
    </xf>
    <xf numFmtId="0" fontId="7" fillId="11" borderId="1" xfId="0" applyFont="1" applyFill="1" applyBorder="1" applyAlignment="1">
      <alignment vertical="top"/>
    </xf>
    <xf numFmtId="44" fontId="7" fillId="11" borderId="1" xfId="1" applyFont="1" applyFill="1" applyBorder="1" applyAlignment="1">
      <alignment vertical="top"/>
    </xf>
    <xf numFmtId="44" fontId="0" fillId="5" borderId="0" xfId="1" applyFont="1" applyFill="1" applyBorder="1" applyAlignment="1">
      <alignment vertical="top" wrapText="1"/>
    </xf>
    <xf numFmtId="44" fontId="0" fillId="11" borderId="1" xfId="1" applyFont="1" applyFill="1" applyBorder="1" applyAlignment="1">
      <alignment vertical="top"/>
    </xf>
    <xf numFmtId="44" fontId="0" fillId="12" borderId="1" xfId="1" applyFont="1" applyFill="1" applyBorder="1" applyAlignment="1">
      <alignment vertical="top"/>
    </xf>
    <xf numFmtId="44" fontId="0" fillId="13" borderId="1" xfId="1" applyFont="1" applyFill="1" applyBorder="1" applyAlignment="1">
      <alignment vertical="top"/>
    </xf>
    <xf numFmtId="0" fontId="0" fillId="0" borderId="3" xfId="0" applyBorder="1" applyAlignment="1">
      <alignment vertical="top"/>
    </xf>
    <xf numFmtId="44" fontId="5" fillId="4" borderId="7" xfId="1" applyFont="1" applyFill="1" applyBorder="1" applyAlignment="1">
      <alignment horizontal="center" vertical="top"/>
    </xf>
    <xf numFmtId="44" fontId="5" fillId="4" borderId="8" xfId="1" applyFont="1" applyFill="1" applyBorder="1" applyAlignment="1">
      <alignment horizontal="center" vertical="top"/>
    </xf>
    <xf numFmtId="44" fontId="5" fillId="4" borderId="9" xfId="1" applyFont="1" applyFill="1" applyBorder="1" applyAlignment="1">
      <alignment horizontal="center" vertical="center"/>
    </xf>
    <xf numFmtId="44" fontId="0" fillId="4" borderId="10" xfId="1" applyFont="1" applyFill="1" applyBorder="1" applyAlignment="1">
      <alignment horizontal="center" vertical="top" wrapText="1"/>
    </xf>
    <xf numFmtId="44" fontId="0" fillId="4" borderId="11" xfId="1" applyFont="1" applyFill="1" applyBorder="1" applyAlignment="1">
      <alignment horizontal="center" vertical="top" wrapText="1"/>
    </xf>
    <xf numFmtId="44" fontId="0" fillId="4" borderId="12" xfId="1" applyFont="1" applyFill="1" applyBorder="1" applyAlignment="1">
      <alignment horizontal="center" vertical="center" wrapText="1"/>
    </xf>
    <xf numFmtId="0" fontId="0" fillId="9" borderId="5" xfId="1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9385-00E1-42B1-BEC5-12651C3E7E1B}">
  <dimension ref="A1:J40"/>
  <sheetViews>
    <sheetView workbookViewId="0">
      <selection activeCell="A40" sqref="A40"/>
    </sheetView>
  </sheetViews>
  <sheetFormatPr defaultRowHeight="15" x14ac:dyDescent="0.25"/>
  <cols>
    <col min="2" max="2" width="21.85546875" style="1" customWidth="1"/>
    <col min="3" max="3" width="12.42578125" customWidth="1"/>
    <col min="4" max="4" width="12" customWidth="1"/>
    <col min="5" max="6" width="11.5703125" bestFit="1" customWidth="1"/>
    <col min="7" max="7" width="11.42578125" customWidth="1"/>
    <col min="8" max="8" width="12.5703125" customWidth="1"/>
    <col min="9" max="9" width="22.42578125" style="20" customWidth="1"/>
  </cols>
  <sheetData>
    <row r="1" spans="1:10" ht="18.75" x14ac:dyDescent="0.3">
      <c r="A1" s="2" t="s">
        <v>13</v>
      </c>
    </row>
    <row r="3" spans="1:10" ht="45" x14ac:dyDescent="0.25">
      <c r="B3" s="24" t="s">
        <v>17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107</v>
      </c>
      <c r="H3" s="26" t="s">
        <v>6</v>
      </c>
      <c r="I3" s="64" t="s">
        <v>109</v>
      </c>
    </row>
    <row r="4" spans="1:10" x14ac:dyDescent="0.25">
      <c r="B4" s="24" t="s">
        <v>0</v>
      </c>
      <c r="C4" s="27">
        <v>50946</v>
      </c>
      <c r="D4" s="27">
        <v>79695</v>
      </c>
      <c r="E4" s="27">
        <v>79695</v>
      </c>
      <c r="F4" s="27">
        <v>79695</v>
      </c>
      <c r="G4" s="27">
        <v>92659</v>
      </c>
      <c r="H4" s="28">
        <v>50945</v>
      </c>
      <c r="I4" s="45"/>
    </row>
    <row r="5" spans="1:10" x14ac:dyDescent="0.25">
      <c r="B5" s="24" t="s">
        <v>1</v>
      </c>
      <c r="C5" s="27">
        <v>63973</v>
      </c>
      <c r="D5" s="27">
        <v>81505</v>
      </c>
      <c r="E5" s="27">
        <v>81472</v>
      </c>
      <c r="F5" s="27">
        <v>81472</v>
      </c>
      <c r="G5" s="27">
        <v>81436</v>
      </c>
      <c r="H5" s="28">
        <v>63972</v>
      </c>
      <c r="I5" s="45"/>
    </row>
    <row r="6" spans="1:10" x14ac:dyDescent="0.25">
      <c r="B6" s="7" t="s">
        <v>10</v>
      </c>
      <c r="C6" s="8">
        <f t="shared" ref="C6:H6" si="0">C4-C5</f>
        <v>-13027</v>
      </c>
      <c r="D6" s="8">
        <f t="shared" si="0"/>
        <v>-1810</v>
      </c>
      <c r="E6" s="8">
        <f t="shared" si="0"/>
        <v>-1777</v>
      </c>
      <c r="F6" s="8">
        <f t="shared" si="0"/>
        <v>-1777</v>
      </c>
      <c r="G6" s="8">
        <f t="shared" si="0"/>
        <v>11223</v>
      </c>
      <c r="H6" s="21">
        <f t="shared" si="0"/>
        <v>-13027</v>
      </c>
      <c r="I6" s="44">
        <f>SUM(C6:H6)</f>
        <v>-20195</v>
      </c>
    </row>
    <row r="7" spans="1:10" ht="26.25" x14ac:dyDescent="0.25">
      <c r="B7" s="3"/>
      <c r="C7" s="4"/>
      <c r="D7" s="4"/>
      <c r="E7" s="4"/>
      <c r="F7" s="4"/>
      <c r="G7" s="4"/>
      <c r="H7" s="4"/>
      <c r="I7" s="46" t="s">
        <v>104</v>
      </c>
    </row>
    <row r="8" spans="1:10" ht="75" x14ac:dyDescent="0.25">
      <c r="B8" s="56" t="s">
        <v>7</v>
      </c>
      <c r="C8" s="57" t="s">
        <v>2</v>
      </c>
      <c r="D8" s="57" t="s">
        <v>3</v>
      </c>
      <c r="E8" s="57" t="s">
        <v>4</v>
      </c>
      <c r="F8" s="57" t="s">
        <v>5</v>
      </c>
      <c r="G8" s="57" t="s">
        <v>14</v>
      </c>
      <c r="H8" s="58" t="s">
        <v>6</v>
      </c>
      <c r="I8" s="65" t="s">
        <v>120</v>
      </c>
    </row>
    <row r="9" spans="1:10" x14ac:dyDescent="0.25">
      <c r="B9" s="56" t="s">
        <v>0</v>
      </c>
      <c r="C9" s="59">
        <v>46842</v>
      </c>
      <c r="D9" s="59">
        <v>46842</v>
      </c>
      <c r="E9" s="59">
        <v>46842</v>
      </c>
      <c r="F9" s="59">
        <v>46842</v>
      </c>
      <c r="G9" s="59">
        <v>59842</v>
      </c>
      <c r="H9" s="60">
        <v>46842</v>
      </c>
      <c r="I9" s="61"/>
    </row>
    <row r="10" spans="1:10" x14ac:dyDescent="0.25">
      <c r="B10" s="56" t="s">
        <v>1</v>
      </c>
      <c r="C10" s="59">
        <v>58870</v>
      </c>
      <c r="D10" s="59">
        <v>50328</v>
      </c>
      <c r="E10" s="59">
        <v>50328</v>
      </c>
      <c r="F10" s="59">
        <v>50328</v>
      </c>
      <c r="G10" s="59">
        <v>50328</v>
      </c>
      <c r="H10" s="60">
        <v>50328</v>
      </c>
      <c r="I10" s="61"/>
    </row>
    <row r="11" spans="1:10" x14ac:dyDescent="0.25">
      <c r="B11" s="7" t="s">
        <v>10</v>
      </c>
      <c r="C11" s="8">
        <f t="shared" ref="C11:H11" si="1">C9-C10</f>
        <v>-12028</v>
      </c>
      <c r="D11" s="8">
        <f t="shared" si="1"/>
        <v>-3486</v>
      </c>
      <c r="E11" s="8">
        <f t="shared" si="1"/>
        <v>-3486</v>
      </c>
      <c r="F11" s="8">
        <f t="shared" si="1"/>
        <v>-3486</v>
      </c>
      <c r="G11" s="8">
        <f t="shared" si="1"/>
        <v>9514</v>
      </c>
      <c r="H11" s="21">
        <f t="shared" si="1"/>
        <v>-3486</v>
      </c>
      <c r="I11" s="62">
        <f>SUM(C11:H11)</f>
        <v>-16458</v>
      </c>
    </row>
    <row r="12" spans="1:10" x14ac:dyDescent="0.25">
      <c r="B12" s="3"/>
      <c r="C12" s="4"/>
      <c r="D12" s="4"/>
      <c r="E12" s="4"/>
      <c r="F12" s="4"/>
      <c r="G12" s="4"/>
      <c r="H12" s="4"/>
      <c r="I12" s="63"/>
    </row>
    <row r="13" spans="1:10" ht="75" x14ac:dyDescent="0.25">
      <c r="B13" s="34" t="s">
        <v>22</v>
      </c>
      <c r="C13" s="35" t="s">
        <v>2</v>
      </c>
      <c r="D13" s="35" t="s">
        <v>3</v>
      </c>
      <c r="E13" s="35" t="s">
        <v>16</v>
      </c>
      <c r="F13" s="35" t="s">
        <v>5</v>
      </c>
      <c r="G13" s="35" t="s">
        <v>14</v>
      </c>
      <c r="H13" s="36" t="s">
        <v>6</v>
      </c>
      <c r="I13" s="66" t="s">
        <v>121</v>
      </c>
      <c r="J13" s="23"/>
    </row>
    <row r="14" spans="1:10" x14ac:dyDescent="0.25">
      <c r="B14" s="34" t="s">
        <v>0</v>
      </c>
      <c r="C14" s="37">
        <v>46842</v>
      </c>
      <c r="D14" s="37">
        <v>46842</v>
      </c>
      <c r="E14" s="37">
        <v>66398</v>
      </c>
      <c r="F14" s="37">
        <v>66398</v>
      </c>
      <c r="G14" s="37">
        <v>79398</v>
      </c>
      <c r="H14" s="38">
        <v>66398</v>
      </c>
      <c r="I14" s="47"/>
    </row>
    <row r="15" spans="1:10" x14ac:dyDescent="0.25">
      <c r="B15" s="34" t="s">
        <v>1</v>
      </c>
      <c r="C15" s="37">
        <v>58870</v>
      </c>
      <c r="D15" s="37">
        <v>50328</v>
      </c>
      <c r="E15" s="37">
        <v>50328</v>
      </c>
      <c r="F15" s="37">
        <v>50328</v>
      </c>
      <c r="G15" s="37">
        <v>50328</v>
      </c>
      <c r="H15" s="38">
        <v>50328</v>
      </c>
      <c r="I15" s="47"/>
    </row>
    <row r="16" spans="1:10" x14ac:dyDescent="0.25">
      <c r="B16" s="7" t="s">
        <v>10</v>
      </c>
      <c r="C16" s="8">
        <f t="shared" ref="C16:H16" si="2">C14-C15</f>
        <v>-12028</v>
      </c>
      <c r="D16" s="8">
        <f t="shared" si="2"/>
        <v>-3486</v>
      </c>
      <c r="E16" s="8">
        <f t="shared" si="2"/>
        <v>16070</v>
      </c>
      <c r="F16" s="8">
        <f t="shared" si="2"/>
        <v>16070</v>
      </c>
      <c r="G16" s="8">
        <f t="shared" si="2"/>
        <v>29070</v>
      </c>
      <c r="H16" s="21">
        <f t="shared" si="2"/>
        <v>16070</v>
      </c>
      <c r="I16" s="48">
        <f>SUM(C16:H16)</f>
        <v>61766</v>
      </c>
    </row>
    <row r="17" spans="2:9" x14ac:dyDescent="0.25">
      <c r="B17" s="5"/>
      <c r="C17" s="6"/>
      <c r="D17" s="6"/>
      <c r="E17" s="6"/>
      <c r="F17" s="6"/>
      <c r="G17" s="6"/>
      <c r="H17" s="6"/>
      <c r="I17" s="22" t="s">
        <v>108</v>
      </c>
    </row>
    <row r="18" spans="2:9" ht="75" x14ac:dyDescent="0.25">
      <c r="B18" s="29" t="s">
        <v>20</v>
      </c>
      <c r="C18" s="30" t="s">
        <v>2</v>
      </c>
      <c r="D18" s="30" t="s">
        <v>3</v>
      </c>
      <c r="E18" s="30" t="s">
        <v>4</v>
      </c>
      <c r="F18" s="30" t="s">
        <v>9</v>
      </c>
      <c r="G18" s="30" t="s">
        <v>14</v>
      </c>
      <c r="H18" s="31" t="s">
        <v>6</v>
      </c>
      <c r="I18" s="67" t="s">
        <v>122</v>
      </c>
    </row>
    <row r="19" spans="2:9" x14ac:dyDescent="0.25">
      <c r="B19" s="29" t="s">
        <v>0</v>
      </c>
      <c r="C19" s="32">
        <v>46842</v>
      </c>
      <c r="D19" s="32">
        <v>46842</v>
      </c>
      <c r="E19" s="32">
        <v>46842</v>
      </c>
      <c r="F19" s="32">
        <v>46842</v>
      </c>
      <c r="G19" s="32">
        <v>59842</v>
      </c>
      <c r="H19" s="33">
        <v>46842</v>
      </c>
      <c r="I19" s="49"/>
    </row>
    <row r="20" spans="2:9" x14ac:dyDescent="0.25">
      <c r="B20" s="29" t="s">
        <v>8</v>
      </c>
      <c r="C20" s="32">
        <v>58870</v>
      </c>
      <c r="D20" s="32">
        <v>47107</v>
      </c>
      <c r="E20" s="32">
        <v>47107</v>
      </c>
      <c r="F20" s="32">
        <v>47107</v>
      </c>
      <c r="G20" s="32">
        <v>47107</v>
      </c>
      <c r="H20" s="33">
        <v>47107</v>
      </c>
      <c r="I20" s="49"/>
    </row>
    <row r="21" spans="2:9" x14ac:dyDescent="0.25">
      <c r="B21" s="7" t="s">
        <v>10</v>
      </c>
      <c r="C21" s="8">
        <f t="shared" ref="C21:H21" si="3">C19-C20</f>
        <v>-12028</v>
      </c>
      <c r="D21" s="8">
        <f t="shared" si="3"/>
        <v>-265</v>
      </c>
      <c r="E21" s="8">
        <f t="shared" si="3"/>
        <v>-265</v>
      </c>
      <c r="F21" s="8">
        <f t="shared" si="3"/>
        <v>-265</v>
      </c>
      <c r="G21" s="8">
        <f t="shared" si="3"/>
        <v>12735</v>
      </c>
      <c r="H21" s="21">
        <f t="shared" si="3"/>
        <v>-265</v>
      </c>
      <c r="I21" s="50">
        <f>SUM(C21:H21)</f>
        <v>-353</v>
      </c>
    </row>
    <row r="22" spans="2:9" ht="26.25" x14ac:dyDescent="0.25">
      <c r="B22" s="5"/>
      <c r="C22" s="6"/>
      <c r="D22" s="6"/>
      <c r="E22" s="6"/>
      <c r="F22" s="6"/>
      <c r="G22" s="6"/>
      <c r="H22" s="6"/>
      <c r="I22" s="51" t="s">
        <v>105</v>
      </c>
    </row>
    <row r="23" spans="2:9" ht="75" x14ac:dyDescent="0.25">
      <c r="B23" s="39" t="s">
        <v>21</v>
      </c>
      <c r="C23" s="40" t="s">
        <v>2</v>
      </c>
      <c r="D23" s="40" t="s">
        <v>3</v>
      </c>
      <c r="E23" s="40" t="s">
        <v>16</v>
      </c>
      <c r="F23" s="40" t="s">
        <v>9</v>
      </c>
      <c r="G23" s="40" t="s">
        <v>14</v>
      </c>
      <c r="H23" s="41" t="s">
        <v>6</v>
      </c>
      <c r="I23" s="68" t="s">
        <v>120</v>
      </c>
    </row>
    <row r="24" spans="2:9" x14ac:dyDescent="0.25">
      <c r="B24" s="39" t="s">
        <v>0</v>
      </c>
      <c r="C24" s="42">
        <v>46842</v>
      </c>
      <c r="D24" s="42">
        <v>46842</v>
      </c>
      <c r="E24" s="42">
        <v>66398</v>
      </c>
      <c r="F24" s="42">
        <v>66398</v>
      </c>
      <c r="G24" s="42">
        <v>79398</v>
      </c>
      <c r="H24" s="43">
        <v>66398</v>
      </c>
      <c r="I24" s="52"/>
    </row>
    <row r="25" spans="2:9" x14ac:dyDescent="0.25">
      <c r="B25" s="39" t="s">
        <v>8</v>
      </c>
      <c r="C25" s="42">
        <v>58870</v>
      </c>
      <c r="D25" s="42">
        <v>47107</v>
      </c>
      <c r="E25" s="42">
        <v>71899</v>
      </c>
      <c r="F25" s="42">
        <v>57936</v>
      </c>
      <c r="G25" s="42">
        <v>59328</v>
      </c>
      <c r="H25" s="43">
        <v>59564</v>
      </c>
      <c r="I25" s="53"/>
    </row>
    <row r="26" spans="2:9" x14ac:dyDescent="0.25">
      <c r="B26" s="7" t="s">
        <v>10</v>
      </c>
      <c r="C26" s="8">
        <f t="shared" ref="C26:H26" si="4">C24-C25</f>
        <v>-12028</v>
      </c>
      <c r="D26" s="8">
        <f t="shared" si="4"/>
        <v>-265</v>
      </c>
      <c r="E26" s="8">
        <f t="shared" si="4"/>
        <v>-5501</v>
      </c>
      <c r="F26" s="8">
        <f t="shared" si="4"/>
        <v>8462</v>
      </c>
      <c r="G26" s="8">
        <f t="shared" si="4"/>
        <v>20070</v>
      </c>
      <c r="H26" s="21">
        <f t="shared" si="4"/>
        <v>6834</v>
      </c>
      <c r="I26" s="54">
        <f>SUM(C26:H26)</f>
        <v>17572</v>
      </c>
    </row>
    <row r="27" spans="2:9" x14ac:dyDescent="0.25">
      <c r="B27" s="5"/>
      <c r="C27" s="6"/>
      <c r="D27" s="6"/>
      <c r="E27" s="6"/>
      <c r="F27" s="6"/>
      <c r="G27" s="6"/>
      <c r="H27" s="6"/>
      <c r="I27" s="55"/>
    </row>
    <row r="34" spans="1:1" ht="21" x14ac:dyDescent="0.35">
      <c r="A34" s="9" t="s">
        <v>11</v>
      </c>
    </row>
    <row r="35" spans="1:1" x14ac:dyDescent="0.25">
      <c r="A35" t="s">
        <v>12</v>
      </c>
    </row>
    <row r="36" spans="1:1" x14ac:dyDescent="0.25">
      <c r="A36" t="s">
        <v>23</v>
      </c>
    </row>
    <row r="37" spans="1:1" x14ac:dyDescent="0.25">
      <c r="A37" t="s">
        <v>24</v>
      </c>
    </row>
    <row r="38" spans="1:1" x14ac:dyDescent="0.25">
      <c r="A38" t="s">
        <v>25</v>
      </c>
    </row>
    <row r="39" spans="1:1" x14ac:dyDescent="0.25">
      <c r="A39" t="s">
        <v>15</v>
      </c>
    </row>
    <row r="40" spans="1:1" x14ac:dyDescent="0.25">
      <c r="A40" t="s">
        <v>106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2A81-8789-4859-ACF5-171D878807ED}">
  <dimension ref="A1:H94"/>
  <sheetViews>
    <sheetView tabSelected="1" workbookViewId="0">
      <selection activeCell="E1" sqref="E1"/>
    </sheetView>
  </sheetViews>
  <sheetFormatPr defaultRowHeight="15" x14ac:dyDescent="0.25"/>
  <cols>
    <col min="1" max="1" width="23.85546875" style="11" customWidth="1"/>
    <col min="2" max="2" width="10.7109375" style="11" customWidth="1"/>
    <col min="3" max="3" width="34.5703125" style="11" customWidth="1"/>
    <col min="4" max="4" width="17.85546875" style="11" customWidth="1"/>
    <col min="5" max="5" width="27" style="13" customWidth="1"/>
    <col min="6" max="6" width="33.28515625" style="13" customWidth="1"/>
    <col min="7" max="7" width="28.85546875" style="13" customWidth="1"/>
    <col min="8" max="8" width="27.7109375" style="11" customWidth="1"/>
    <col min="9" max="16384" width="9.140625" style="11"/>
  </cols>
  <sheetData>
    <row r="1" spans="1:7" ht="45.75" thickBot="1" x14ac:dyDescent="0.3">
      <c r="E1" s="82" t="s">
        <v>114</v>
      </c>
      <c r="F1" s="83" t="s">
        <v>116</v>
      </c>
      <c r="G1" s="84" t="s">
        <v>111</v>
      </c>
    </row>
    <row r="2" spans="1:7" ht="15.75" thickBot="1" x14ac:dyDescent="0.3">
      <c r="A2" s="10"/>
      <c r="B2" s="10"/>
      <c r="C2" s="10"/>
      <c r="D2" s="78"/>
      <c r="E2" s="79" t="s">
        <v>26</v>
      </c>
      <c r="F2" s="80" t="s">
        <v>26</v>
      </c>
      <c r="G2" s="81" t="s">
        <v>101</v>
      </c>
    </row>
    <row r="3" spans="1:7" x14ac:dyDescent="0.25">
      <c r="A3" s="10"/>
      <c r="B3" s="10"/>
      <c r="C3" s="10"/>
      <c r="D3" s="10"/>
      <c r="E3" s="85">
        <v>1</v>
      </c>
      <c r="F3" s="85">
        <v>2</v>
      </c>
      <c r="G3" s="85">
        <v>3</v>
      </c>
    </row>
    <row r="4" spans="1:7" s="18" customFormat="1" x14ac:dyDescent="0.25">
      <c r="A4" s="71" t="s">
        <v>0</v>
      </c>
      <c r="B4" s="72"/>
      <c r="C4" s="72"/>
      <c r="D4" s="72"/>
      <c r="E4" s="75"/>
      <c r="F4" s="73"/>
      <c r="G4" s="73"/>
    </row>
    <row r="5" spans="1:7" s="18" customFormat="1" x14ac:dyDescent="0.25">
      <c r="A5" s="16" t="s">
        <v>27</v>
      </c>
      <c r="B5" s="16"/>
      <c r="C5" s="16"/>
      <c r="D5" s="16"/>
      <c r="E5" s="17"/>
      <c r="F5" s="17"/>
      <c r="G5" s="17"/>
    </row>
    <row r="6" spans="1:7" x14ac:dyDescent="0.25">
      <c r="A6" s="10"/>
      <c r="B6" s="10" t="s">
        <v>28</v>
      </c>
      <c r="C6" s="10"/>
      <c r="D6" s="10"/>
      <c r="E6" s="12"/>
      <c r="F6" s="12" t="s">
        <v>102</v>
      </c>
      <c r="G6" s="12"/>
    </row>
    <row r="7" spans="1:7" x14ac:dyDescent="0.25">
      <c r="A7" s="10"/>
      <c r="B7" s="10"/>
      <c r="C7" s="10" t="s">
        <v>29</v>
      </c>
      <c r="D7" s="10"/>
      <c r="E7" s="12">
        <v>33253</v>
      </c>
      <c r="F7" s="12">
        <v>33253</v>
      </c>
      <c r="G7" s="12">
        <v>13000</v>
      </c>
    </row>
    <row r="8" spans="1:7" x14ac:dyDescent="0.25">
      <c r="A8" s="10"/>
      <c r="B8" s="10" t="s">
        <v>30</v>
      </c>
      <c r="C8" s="10"/>
      <c r="D8" s="10"/>
      <c r="E8" s="12">
        <f>ROUND(SUM(E6:E7),5)</f>
        <v>33253</v>
      </c>
      <c r="F8" s="12">
        <f>ROUND(SUM(F6:F7),5)</f>
        <v>33253</v>
      </c>
      <c r="G8" s="12">
        <f>ROUND(SUM(G6:G7),5)</f>
        <v>13000</v>
      </c>
    </row>
    <row r="9" spans="1:7" x14ac:dyDescent="0.25">
      <c r="A9" s="10"/>
      <c r="B9" s="10" t="s">
        <v>31</v>
      </c>
      <c r="C9" s="10"/>
      <c r="D9" s="10"/>
      <c r="E9" s="12"/>
      <c r="F9" s="12"/>
      <c r="G9" s="12"/>
    </row>
    <row r="10" spans="1:7" x14ac:dyDescent="0.25">
      <c r="A10" s="10"/>
      <c r="B10" s="10"/>
      <c r="C10" s="10" t="s">
        <v>32</v>
      </c>
      <c r="D10" s="10"/>
      <c r="E10" s="12">
        <v>404133</v>
      </c>
      <c r="F10" s="12">
        <v>404133</v>
      </c>
      <c r="G10" s="12">
        <v>214566</v>
      </c>
    </row>
    <row r="11" spans="1:7" x14ac:dyDescent="0.25">
      <c r="A11" s="10"/>
      <c r="B11" s="10"/>
      <c r="C11" s="10" t="s">
        <v>33</v>
      </c>
      <c r="D11" s="10"/>
      <c r="E11" s="12">
        <v>55385</v>
      </c>
      <c r="F11" s="12">
        <v>55385</v>
      </c>
      <c r="G11" s="12">
        <v>33306</v>
      </c>
    </row>
    <row r="12" spans="1:7" x14ac:dyDescent="0.25">
      <c r="A12" s="10"/>
      <c r="B12" s="10"/>
      <c r="C12" s="10" t="s">
        <v>34</v>
      </c>
      <c r="D12" s="10"/>
      <c r="E12" s="12">
        <v>2589447</v>
      </c>
      <c r="F12" s="12">
        <v>2589447</v>
      </c>
      <c r="G12" s="12">
        <v>0</v>
      </c>
    </row>
    <row r="13" spans="1:7" x14ac:dyDescent="0.25">
      <c r="A13" s="10"/>
      <c r="B13" s="10" t="s">
        <v>35</v>
      </c>
      <c r="C13" s="10"/>
      <c r="D13" s="10"/>
      <c r="E13" s="12">
        <f>ROUND(SUM(E9:E12),5)</f>
        <v>3048965</v>
      </c>
      <c r="F13" s="12">
        <f>ROUND(SUM(F9:F12),5)</f>
        <v>3048965</v>
      </c>
      <c r="G13" s="12">
        <f>ROUND(SUM(G9:G12),5)</f>
        <v>247872</v>
      </c>
    </row>
    <row r="14" spans="1:7" x14ac:dyDescent="0.25">
      <c r="A14" s="10"/>
      <c r="B14" s="10" t="s">
        <v>36</v>
      </c>
      <c r="C14" s="10"/>
      <c r="D14" s="10"/>
      <c r="E14" s="12"/>
      <c r="F14" s="12"/>
      <c r="G14" s="12"/>
    </row>
    <row r="15" spans="1:7" x14ac:dyDescent="0.25">
      <c r="A15" s="10"/>
      <c r="B15" s="10"/>
      <c r="C15" s="10" t="s">
        <v>37</v>
      </c>
      <c r="D15" s="10"/>
      <c r="E15" s="12">
        <v>20000</v>
      </c>
      <c r="F15" s="12">
        <v>20000</v>
      </c>
      <c r="G15" s="12">
        <v>0</v>
      </c>
    </row>
    <row r="16" spans="1:7" x14ac:dyDescent="0.25">
      <c r="A16" s="10"/>
      <c r="B16" s="10"/>
      <c r="C16" s="10" t="s">
        <v>38</v>
      </c>
      <c r="D16" s="10"/>
      <c r="E16" s="12">
        <v>47000</v>
      </c>
      <c r="F16" s="12">
        <v>47000</v>
      </c>
      <c r="G16" s="12">
        <v>18000</v>
      </c>
    </row>
    <row r="17" spans="1:8" x14ac:dyDescent="0.25">
      <c r="A17" s="10"/>
      <c r="B17" s="10"/>
      <c r="C17" s="10" t="s">
        <v>39</v>
      </c>
      <c r="D17" s="10"/>
      <c r="E17" s="12">
        <v>3500</v>
      </c>
      <c r="F17" s="12">
        <v>3500</v>
      </c>
      <c r="G17" s="12">
        <v>0</v>
      </c>
    </row>
    <row r="18" spans="1:8" x14ac:dyDescent="0.25">
      <c r="A18" s="10"/>
      <c r="B18" s="10"/>
      <c r="C18" s="10" t="s">
        <v>40</v>
      </c>
      <c r="D18" s="10"/>
      <c r="E18" s="12">
        <v>11523</v>
      </c>
      <c r="F18" s="12">
        <v>11523</v>
      </c>
      <c r="G18" s="12">
        <v>0</v>
      </c>
    </row>
    <row r="19" spans="1:8" x14ac:dyDescent="0.25">
      <c r="A19" s="10"/>
      <c r="B19" s="10"/>
      <c r="C19" s="10" t="s">
        <v>41</v>
      </c>
      <c r="D19" s="10"/>
      <c r="E19" s="12">
        <v>13000</v>
      </c>
      <c r="F19" s="12">
        <v>13000</v>
      </c>
      <c r="G19" s="12">
        <v>7650</v>
      </c>
    </row>
    <row r="20" spans="1:8" x14ac:dyDescent="0.25">
      <c r="A20" s="10"/>
      <c r="B20" s="10"/>
      <c r="C20" s="10" t="s">
        <v>42</v>
      </c>
      <c r="D20" s="10"/>
      <c r="E20" s="12">
        <v>5000</v>
      </c>
      <c r="F20" s="12">
        <v>0</v>
      </c>
      <c r="G20" s="12">
        <v>0</v>
      </c>
      <c r="H20" s="11" t="s">
        <v>113</v>
      </c>
    </row>
    <row r="21" spans="1:8" x14ac:dyDescent="0.25">
      <c r="A21" s="10"/>
      <c r="B21" s="10"/>
      <c r="C21" s="10" t="s">
        <v>43</v>
      </c>
      <c r="D21" s="10"/>
      <c r="E21" s="12">
        <v>115000</v>
      </c>
      <c r="F21" s="12">
        <v>0</v>
      </c>
      <c r="G21" s="12">
        <v>0</v>
      </c>
      <c r="H21" s="11" t="s">
        <v>112</v>
      </c>
    </row>
    <row r="22" spans="1:8" x14ac:dyDescent="0.25">
      <c r="A22" s="10"/>
      <c r="B22" s="10" t="s">
        <v>44</v>
      </c>
      <c r="C22" s="10"/>
      <c r="D22" s="10"/>
      <c r="E22" s="12">
        <f>ROUND(SUM(E14:E21),5)</f>
        <v>215023</v>
      </c>
      <c r="F22" s="12">
        <f>ROUND(SUM(F14:F21),5)</f>
        <v>95023</v>
      </c>
      <c r="G22" s="12">
        <f>ROUND(SUM(G14:G21),5)</f>
        <v>25650</v>
      </c>
    </row>
    <row r="23" spans="1:8" x14ac:dyDescent="0.25">
      <c r="A23" s="10"/>
      <c r="B23" s="10" t="s">
        <v>45</v>
      </c>
      <c r="C23" s="10"/>
      <c r="D23" s="10"/>
      <c r="E23" s="12"/>
      <c r="F23" s="12"/>
      <c r="G23" s="12"/>
    </row>
    <row r="24" spans="1:8" x14ac:dyDescent="0.25">
      <c r="A24" s="10"/>
      <c r="B24" s="10"/>
      <c r="C24" s="10" t="s">
        <v>46</v>
      </c>
      <c r="D24" s="10"/>
      <c r="E24" s="12">
        <v>50000</v>
      </c>
      <c r="F24" s="12">
        <v>50000</v>
      </c>
      <c r="G24" s="12">
        <v>0</v>
      </c>
      <c r="H24" s="11" t="s">
        <v>117</v>
      </c>
    </row>
    <row r="25" spans="1:8" x14ac:dyDescent="0.25">
      <c r="A25" s="10"/>
      <c r="B25" s="10"/>
      <c r="C25" s="10" t="s">
        <v>47</v>
      </c>
      <c r="D25" s="10"/>
      <c r="E25" s="12">
        <v>15000</v>
      </c>
      <c r="F25" s="12">
        <v>15000</v>
      </c>
      <c r="G25" s="12">
        <v>7500</v>
      </c>
    </row>
    <row r="26" spans="1:8" x14ac:dyDescent="0.25">
      <c r="A26" s="10"/>
      <c r="B26" s="10"/>
      <c r="C26" s="10"/>
      <c r="D26" s="10"/>
      <c r="E26" s="12">
        <v>25000</v>
      </c>
      <c r="F26" s="12"/>
      <c r="G26" s="12"/>
    </row>
    <row r="27" spans="1:8" ht="45" x14ac:dyDescent="0.25">
      <c r="A27" s="10"/>
      <c r="B27" s="10"/>
      <c r="C27" s="10" t="s">
        <v>118</v>
      </c>
      <c r="D27" s="10"/>
      <c r="E27" s="12">
        <f>ROUND(SUM(E23:E26),5)</f>
        <v>90000</v>
      </c>
      <c r="F27" s="12">
        <v>103222.5</v>
      </c>
      <c r="G27" s="12">
        <v>0</v>
      </c>
      <c r="H27" s="74" t="s">
        <v>123</v>
      </c>
    </row>
    <row r="28" spans="1:8" x14ac:dyDescent="0.25">
      <c r="A28" s="10"/>
      <c r="B28" s="10" t="s">
        <v>48</v>
      </c>
      <c r="C28" s="10"/>
      <c r="D28" s="10"/>
      <c r="E28" s="12">
        <f>ROUND(E5+E8+E13+E22+E27,5)</f>
        <v>3387241</v>
      </c>
      <c r="F28" s="12">
        <f>ROUND(SUM(F23:F27),5)</f>
        <v>168222.5</v>
      </c>
      <c r="G28" s="12">
        <f>ROUND(SUM(G23:G27),5)</f>
        <v>7500</v>
      </c>
    </row>
    <row r="29" spans="1:8" x14ac:dyDescent="0.25">
      <c r="A29" s="10" t="s">
        <v>49</v>
      </c>
      <c r="B29" s="10"/>
      <c r="C29" s="10"/>
      <c r="D29" s="10"/>
      <c r="E29" s="12">
        <f>ROUND(E4+E28,5)</f>
        <v>3387241</v>
      </c>
      <c r="F29" s="12">
        <f>ROUND(F5+F8+F13+F22+F28,5)</f>
        <v>3345463.5</v>
      </c>
      <c r="G29" s="12">
        <f>ROUND(G5+G8+G13+G22+G28,5)</f>
        <v>294022</v>
      </c>
    </row>
    <row r="30" spans="1:8" x14ac:dyDescent="0.25">
      <c r="A30" s="10" t="s">
        <v>18</v>
      </c>
      <c r="B30" s="10"/>
      <c r="C30" s="10"/>
      <c r="D30" s="10"/>
      <c r="E30" s="12">
        <f>E29</f>
        <v>3387241</v>
      </c>
      <c r="F30" s="12">
        <f>ROUND(F4+F29,5)</f>
        <v>3345463.5</v>
      </c>
      <c r="G30" s="12">
        <f>ROUND(G4+G29,5)</f>
        <v>294022</v>
      </c>
    </row>
    <row r="31" spans="1:8" x14ac:dyDescent="0.25">
      <c r="A31" s="10"/>
      <c r="B31" s="10"/>
      <c r="C31" s="10"/>
      <c r="D31" s="10"/>
      <c r="E31" s="12"/>
      <c r="F31" s="12">
        <f>F30</f>
        <v>3345463.5</v>
      </c>
      <c r="G31" s="12">
        <f>G30</f>
        <v>294022</v>
      </c>
    </row>
    <row r="32" spans="1:8" x14ac:dyDescent="0.25">
      <c r="A32" s="14" t="s">
        <v>1</v>
      </c>
      <c r="B32" s="14"/>
      <c r="C32" s="14"/>
      <c r="D32" s="14"/>
      <c r="E32" s="15"/>
      <c r="F32" s="15"/>
      <c r="G32" s="15"/>
    </row>
    <row r="33" spans="1:8" x14ac:dyDescent="0.25">
      <c r="A33" s="10" t="s">
        <v>50</v>
      </c>
      <c r="B33" s="10"/>
      <c r="C33" s="10"/>
      <c r="D33" s="10"/>
      <c r="E33" s="12"/>
      <c r="F33" s="12"/>
      <c r="G33" s="12"/>
    </row>
    <row r="34" spans="1:8" x14ac:dyDescent="0.25">
      <c r="A34" s="10"/>
      <c r="B34" s="10" t="s">
        <v>51</v>
      </c>
      <c r="C34" s="10"/>
      <c r="D34" s="10"/>
      <c r="E34" s="12">
        <v>2100</v>
      </c>
      <c r="F34" s="12">
        <v>1000</v>
      </c>
      <c r="G34" s="12">
        <v>0</v>
      </c>
      <c r="H34" s="11" t="s">
        <v>119</v>
      </c>
    </row>
    <row r="35" spans="1:8" x14ac:dyDescent="0.25">
      <c r="A35" s="10" t="s">
        <v>52</v>
      </c>
      <c r="B35" s="10"/>
      <c r="C35" s="10"/>
      <c r="D35" s="10"/>
      <c r="E35" s="12">
        <f>ROUND(SUM(E33:E34),5)</f>
        <v>2100</v>
      </c>
      <c r="F35" s="12">
        <f>ROUND(SUM(F33:F34),5)</f>
        <v>1000</v>
      </c>
      <c r="G35" s="12">
        <f>ROUND(SUM(G33:G34),5)</f>
        <v>0</v>
      </c>
    </row>
    <row r="36" spans="1:8" x14ac:dyDescent="0.25">
      <c r="A36" s="10" t="s">
        <v>53</v>
      </c>
      <c r="B36" s="10"/>
      <c r="C36" s="10"/>
      <c r="D36" s="10"/>
      <c r="E36" s="12"/>
      <c r="F36" s="12"/>
      <c r="G36" s="12"/>
    </row>
    <row r="37" spans="1:8" x14ac:dyDescent="0.25">
      <c r="A37" s="10"/>
      <c r="B37" s="10" t="s">
        <v>54</v>
      </c>
      <c r="C37" s="10"/>
      <c r="D37" s="10"/>
      <c r="E37" s="12"/>
      <c r="F37" s="12"/>
      <c r="G37" s="12"/>
    </row>
    <row r="38" spans="1:8" x14ac:dyDescent="0.25">
      <c r="A38" s="10"/>
      <c r="B38" s="10"/>
      <c r="C38" s="10" t="s">
        <v>55</v>
      </c>
      <c r="D38" s="10"/>
      <c r="E38" s="12">
        <v>35000</v>
      </c>
      <c r="F38" s="12">
        <v>35000</v>
      </c>
      <c r="G38" s="12">
        <v>6000</v>
      </c>
    </row>
    <row r="39" spans="1:8" x14ac:dyDescent="0.25">
      <c r="A39" s="10"/>
      <c r="B39" s="10"/>
      <c r="C39" s="10" t="s">
        <v>56</v>
      </c>
      <c r="D39" s="10"/>
      <c r="E39" s="12">
        <v>11023</v>
      </c>
      <c r="F39" s="12">
        <v>11023</v>
      </c>
      <c r="G39" s="12">
        <v>0</v>
      </c>
    </row>
    <row r="40" spans="1:8" x14ac:dyDescent="0.25">
      <c r="A40" s="10"/>
      <c r="B40" s="10"/>
      <c r="C40" s="10" t="s">
        <v>57</v>
      </c>
      <c r="D40" s="10"/>
      <c r="E40" s="12">
        <v>2589447</v>
      </c>
      <c r="F40" s="12">
        <v>2589447</v>
      </c>
      <c r="G40" s="12">
        <v>0</v>
      </c>
    </row>
    <row r="41" spans="1:8" x14ac:dyDescent="0.25">
      <c r="A41" s="10"/>
      <c r="B41" s="10"/>
      <c r="C41" s="10" t="s">
        <v>58</v>
      </c>
      <c r="D41" s="10"/>
      <c r="E41" s="12">
        <v>19000</v>
      </c>
      <c r="F41" s="12">
        <v>19000</v>
      </c>
      <c r="G41" s="12">
        <v>0</v>
      </c>
    </row>
    <row r="42" spans="1:8" x14ac:dyDescent="0.25">
      <c r="A42" s="10"/>
      <c r="B42" s="10"/>
      <c r="C42" s="10" t="s">
        <v>59</v>
      </c>
      <c r="D42" s="10"/>
      <c r="E42" s="12">
        <v>13000</v>
      </c>
      <c r="F42" s="12">
        <v>13000</v>
      </c>
      <c r="G42" s="12">
        <v>7680</v>
      </c>
    </row>
    <row r="43" spans="1:8" x14ac:dyDescent="0.25">
      <c r="A43" s="10"/>
      <c r="B43" s="10"/>
      <c r="C43" s="10" t="s">
        <v>60</v>
      </c>
      <c r="D43" s="10"/>
      <c r="E43" s="12">
        <v>2000</v>
      </c>
      <c r="F43" s="12">
        <v>2000</v>
      </c>
      <c r="G43" s="12">
        <v>0</v>
      </c>
    </row>
    <row r="44" spans="1:8" x14ac:dyDescent="0.25">
      <c r="A44" s="10"/>
      <c r="B44" s="10"/>
      <c r="C44" s="10" t="s">
        <v>61</v>
      </c>
      <c r="D44" s="10"/>
      <c r="E44" s="12"/>
      <c r="F44" s="12"/>
      <c r="G44" s="12"/>
    </row>
    <row r="45" spans="1:8" x14ac:dyDescent="0.25">
      <c r="A45" s="10"/>
      <c r="B45" s="10"/>
      <c r="C45" s="10"/>
      <c r="D45" s="10" t="s">
        <v>62</v>
      </c>
      <c r="E45" s="12">
        <v>15000</v>
      </c>
      <c r="F45" s="12">
        <v>15000</v>
      </c>
      <c r="G45" s="12">
        <v>0</v>
      </c>
    </row>
    <row r="46" spans="1:8" x14ac:dyDescent="0.25">
      <c r="A46" s="10"/>
      <c r="B46" s="10"/>
      <c r="C46" s="10"/>
      <c r="D46" s="10" t="s">
        <v>63</v>
      </c>
      <c r="E46" s="12">
        <v>70000</v>
      </c>
      <c r="F46" s="12">
        <v>0</v>
      </c>
      <c r="G46" s="12">
        <v>0</v>
      </c>
      <c r="H46" s="11" t="s">
        <v>112</v>
      </c>
    </row>
    <row r="47" spans="1:8" x14ac:dyDescent="0.25">
      <c r="A47" s="10"/>
      <c r="B47" s="10"/>
      <c r="C47" s="10"/>
      <c r="D47" s="10" t="s">
        <v>64</v>
      </c>
      <c r="E47" s="12">
        <v>20000</v>
      </c>
      <c r="F47" s="12">
        <v>20000</v>
      </c>
      <c r="G47" s="12">
        <v>0</v>
      </c>
    </row>
    <row r="48" spans="1:8" x14ac:dyDescent="0.25">
      <c r="A48" s="10"/>
      <c r="B48" s="10"/>
      <c r="C48" s="10"/>
      <c r="D48" s="10" t="s">
        <v>65</v>
      </c>
      <c r="E48" s="12">
        <v>1200</v>
      </c>
      <c r="F48" s="12">
        <v>1200</v>
      </c>
      <c r="G48" s="12">
        <v>0</v>
      </c>
    </row>
    <row r="49" spans="1:7" x14ac:dyDescent="0.25">
      <c r="A49" s="10"/>
      <c r="B49" s="10"/>
      <c r="C49" s="10" t="s">
        <v>66</v>
      </c>
      <c r="D49" s="10"/>
      <c r="E49" s="12">
        <f>ROUND(SUM(E44:E48),5)</f>
        <v>106200</v>
      </c>
      <c r="F49" s="12">
        <f>ROUND(SUM(F44:F48),5)</f>
        <v>36200</v>
      </c>
      <c r="G49" s="12">
        <f>ROUND(SUM(G44:G48),5)</f>
        <v>0</v>
      </c>
    </row>
    <row r="50" spans="1:7" x14ac:dyDescent="0.25">
      <c r="A50" s="10"/>
      <c r="B50" s="10" t="s">
        <v>67</v>
      </c>
      <c r="C50" s="10"/>
      <c r="D50" s="10"/>
      <c r="E50" s="12">
        <f>ROUND(SUM(E37:E43)+E49,5)</f>
        <v>2775670</v>
      </c>
      <c r="F50" s="12">
        <f>ROUND(SUM(F37:F43)+F49,5)</f>
        <v>2705670</v>
      </c>
      <c r="G50" s="12">
        <f>ROUND(SUM(G37:G43)+G49,5)</f>
        <v>13680</v>
      </c>
    </row>
    <row r="51" spans="1:7" x14ac:dyDescent="0.25">
      <c r="A51" s="10" t="s">
        <v>68</v>
      </c>
      <c r="B51" s="10"/>
      <c r="C51" s="10"/>
      <c r="D51" s="10"/>
      <c r="E51" s="12">
        <f>ROUND(E36+E50,5)</f>
        <v>2775670</v>
      </c>
      <c r="F51" s="12">
        <f>ROUND(F36+F50,5)</f>
        <v>2705670</v>
      </c>
      <c r="G51" s="12">
        <f>ROUND(G36+G50,5)</f>
        <v>13680</v>
      </c>
    </row>
    <row r="52" spans="1:7" x14ac:dyDescent="0.25">
      <c r="A52" s="10" t="s">
        <v>69</v>
      </c>
      <c r="B52" s="10"/>
      <c r="C52" s="10"/>
      <c r="D52" s="10"/>
      <c r="E52" s="12"/>
      <c r="F52" s="12"/>
      <c r="G52" s="12"/>
    </row>
    <row r="53" spans="1:7" x14ac:dyDescent="0.25">
      <c r="A53" s="10"/>
      <c r="B53" s="10" t="s">
        <v>70</v>
      </c>
      <c r="C53" s="10"/>
      <c r="D53" s="10"/>
      <c r="E53" s="12">
        <v>56000</v>
      </c>
      <c r="F53" s="12">
        <v>56000</v>
      </c>
      <c r="G53" s="12">
        <v>19250</v>
      </c>
    </row>
    <row r="54" spans="1:7" x14ac:dyDescent="0.25">
      <c r="A54" s="10"/>
      <c r="B54" s="10" t="s">
        <v>71</v>
      </c>
      <c r="C54" s="10"/>
      <c r="D54" s="10"/>
      <c r="E54" s="12">
        <v>5200</v>
      </c>
      <c r="F54" s="12">
        <v>5200</v>
      </c>
      <c r="G54" s="12">
        <v>0</v>
      </c>
    </row>
    <row r="55" spans="1:7" x14ac:dyDescent="0.25">
      <c r="A55" s="10"/>
      <c r="B55" s="10" t="s">
        <v>72</v>
      </c>
      <c r="C55" s="10"/>
      <c r="D55" s="10"/>
      <c r="E55" s="12">
        <v>20000</v>
      </c>
      <c r="F55" s="12">
        <v>20000</v>
      </c>
      <c r="G55" s="12">
        <v>6490</v>
      </c>
    </row>
    <row r="56" spans="1:7" x14ac:dyDescent="0.25">
      <c r="A56" s="10" t="s">
        <v>73</v>
      </c>
      <c r="B56" s="10"/>
      <c r="C56" s="10"/>
      <c r="D56" s="10"/>
      <c r="E56" s="12">
        <f>ROUND(SUM(E52:E55),5)</f>
        <v>81200</v>
      </c>
      <c r="F56" s="12">
        <f>ROUND(SUM(F52:F55),5)</f>
        <v>81200</v>
      </c>
      <c r="G56" s="12">
        <f>ROUND(SUM(G52:G55),5)</f>
        <v>25740</v>
      </c>
    </row>
    <row r="57" spans="1:7" x14ac:dyDescent="0.25">
      <c r="A57" s="10" t="s">
        <v>74</v>
      </c>
      <c r="B57" s="10"/>
      <c r="C57" s="10"/>
      <c r="D57" s="10"/>
      <c r="E57" s="12"/>
      <c r="F57" s="12"/>
      <c r="G57" s="12"/>
    </row>
    <row r="58" spans="1:7" x14ac:dyDescent="0.25">
      <c r="A58" s="10"/>
      <c r="B58" s="10" t="s">
        <v>75</v>
      </c>
      <c r="C58" s="10"/>
      <c r="D58" s="10"/>
      <c r="E58" s="12">
        <v>1500</v>
      </c>
      <c r="F58" s="12">
        <v>1500</v>
      </c>
      <c r="G58" s="12">
        <v>0</v>
      </c>
    </row>
    <row r="59" spans="1:7" x14ac:dyDescent="0.25">
      <c r="A59" s="10"/>
      <c r="B59" s="10" t="s">
        <v>76</v>
      </c>
      <c r="C59" s="10"/>
      <c r="D59" s="10"/>
      <c r="E59" s="12">
        <v>1222</v>
      </c>
      <c r="F59" s="12">
        <v>1222</v>
      </c>
      <c r="G59" s="12">
        <v>0</v>
      </c>
    </row>
    <row r="60" spans="1:7" x14ac:dyDescent="0.25">
      <c r="A60" s="10"/>
      <c r="B60" s="10" t="s">
        <v>77</v>
      </c>
      <c r="C60" s="10"/>
      <c r="D60" s="10"/>
      <c r="E60" s="12">
        <v>28277</v>
      </c>
      <c r="F60" s="12">
        <v>28277</v>
      </c>
      <c r="G60" s="12">
        <v>8246</v>
      </c>
    </row>
    <row r="61" spans="1:7" x14ac:dyDescent="0.25">
      <c r="A61" s="10" t="s">
        <v>78</v>
      </c>
      <c r="B61" s="10"/>
      <c r="C61" s="10"/>
      <c r="D61" s="10"/>
      <c r="E61" s="12">
        <f>ROUND(SUM(E57:E60),5)</f>
        <v>30999</v>
      </c>
      <c r="F61" s="12">
        <f>ROUND(SUM(F57:F60),5)</f>
        <v>30999</v>
      </c>
      <c r="G61" s="12">
        <f>ROUND(SUM(G57:G60),5)</f>
        <v>8246</v>
      </c>
    </row>
    <row r="62" spans="1:7" x14ac:dyDescent="0.25">
      <c r="A62" s="10" t="s">
        <v>79</v>
      </c>
      <c r="B62" s="10"/>
      <c r="C62" s="10"/>
      <c r="D62" s="10"/>
      <c r="E62" s="12"/>
      <c r="F62" s="12"/>
      <c r="G62" s="12"/>
    </row>
    <row r="63" spans="1:7" x14ac:dyDescent="0.25">
      <c r="A63" s="10"/>
      <c r="B63" s="10" t="s">
        <v>80</v>
      </c>
      <c r="C63" s="10"/>
      <c r="D63" s="10"/>
      <c r="E63" s="12">
        <v>2500</v>
      </c>
      <c r="F63" s="12">
        <v>2500</v>
      </c>
      <c r="G63" s="12">
        <v>858</v>
      </c>
    </row>
    <row r="64" spans="1:7" x14ac:dyDescent="0.25">
      <c r="A64" s="10"/>
      <c r="B64" s="10" t="s">
        <v>81</v>
      </c>
      <c r="C64" s="10"/>
      <c r="D64" s="10"/>
      <c r="E64" s="12">
        <v>1270</v>
      </c>
      <c r="F64" s="12">
        <v>1270</v>
      </c>
      <c r="G64" s="12">
        <v>0</v>
      </c>
    </row>
    <row r="65" spans="1:7" x14ac:dyDescent="0.25">
      <c r="A65" s="10"/>
      <c r="B65" s="10" t="s">
        <v>82</v>
      </c>
      <c r="C65" s="10"/>
      <c r="D65" s="10"/>
      <c r="E65" s="12">
        <v>5000</v>
      </c>
      <c r="F65" s="12">
        <v>3000</v>
      </c>
      <c r="G65" s="12">
        <v>0</v>
      </c>
    </row>
    <row r="66" spans="1:7" x14ac:dyDescent="0.25">
      <c r="A66" s="10"/>
      <c r="B66" s="10" t="s">
        <v>83</v>
      </c>
      <c r="C66" s="10"/>
      <c r="D66" s="10"/>
      <c r="E66" s="12">
        <v>6500</v>
      </c>
      <c r="F66" s="12">
        <v>5000</v>
      </c>
      <c r="G66" s="12">
        <v>522</v>
      </c>
    </row>
    <row r="67" spans="1:7" x14ac:dyDescent="0.25">
      <c r="A67" s="10"/>
      <c r="B67" s="10" t="s">
        <v>84</v>
      </c>
      <c r="C67" s="10"/>
      <c r="D67" s="10"/>
      <c r="E67" s="12">
        <v>6100</v>
      </c>
      <c r="F67" s="12">
        <v>6100</v>
      </c>
      <c r="G67" s="12">
        <v>1818</v>
      </c>
    </row>
    <row r="68" spans="1:7" x14ac:dyDescent="0.25">
      <c r="A68" s="10"/>
      <c r="B68" s="10" t="s">
        <v>85</v>
      </c>
      <c r="C68" s="10"/>
      <c r="D68" s="10"/>
      <c r="E68" s="12">
        <v>4260</v>
      </c>
      <c r="F68" s="12">
        <v>4260</v>
      </c>
      <c r="G68" s="12">
        <v>1164</v>
      </c>
    </row>
    <row r="69" spans="1:7" x14ac:dyDescent="0.25">
      <c r="A69" s="10" t="s">
        <v>86</v>
      </c>
      <c r="B69" s="10"/>
      <c r="C69" s="10"/>
      <c r="D69" s="10"/>
      <c r="E69" s="12">
        <f>ROUND(SUM(E62:E68),5)</f>
        <v>25630</v>
      </c>
      <c r="F69" s="12">
        <f>ROUND(SUM(F62:F68),5)</f>
        <v>22130</v>
      </c>
      <c r="G69" s="12">
        <f>ROUND(SUM(G62:G68),5)</f>
        <v>4362</v>
      </c>
    </row>
    <row r="70" spans="1:7" x14ac:dyDescent="0.25">
      <c r="A70" s="10" t="s">
        <v>87</v>
      </c>
      <c r="B70" s="10"/>
      <c r="C70" s="10"/>
      <c r="D70" s="10"/>
      <c r="E70" s="12"/>
      <c r="F70" s="12"/>
      <c r="G70" s="12"/>
    </row>
    <row r="71" spans="1:7" x14ac:dyDescent="0.25">
      <c r="A71" s="10"/>
      <c r="B71" s="10" t="s">
        <v>88</v>
      </c>
      <c r="C71" s="10"/>
      <c r="D71" s="10"/>
      <c r="E71" s="12">
        <v>6960</v>
      </c>
      <c r="F71" s="12">
        <v>6960</v>
      </c>
      <c r="G71" s="12">
        <v>5064</v>
      </c>
    </row>
    <row r="72" spans="1:7" x14ac:dyDescent="0.25">
      <c r="A72" s="10" t="s">
        <v>89</v>
      </c>
      <c r="B72" s="10"/>
      <c r="C72" s="10"/>
      <c r="D72" s="10"/>
      <c r="E72" s="12">
        <f>ROUND(SUM(E70:E71),5)</f>
        <v>6960</v>
      </c>
      <c r="F72" s="12">
        <f>ROUND(SUM(F70:F71),5)</f>
        <v>6960</v>
      </c>
      <c r="G72" s="12">
        <f>ROUND(SUM(G70:G71),5)</f>
        <v>5064</v>
      </c>
    </row>
    <row r="73" spans="1:7" x14ac:dyDescent="0.25">
      <c r="A73" s="10" t="s">
        <v>90</v>
      </c>
      <c r="B73" s="10"/>
      <c r="C73" s="10"/>
      <c r="D73" s="10"/>
      <c r="E73" s="12"/>
      <c r="F73" s="12"/>
      <c r="G73" s="12"/>
    </row>
    <row r="74" spans="1:7" x14ac:dyDescent="0.25">
      <c r="A74" s="10"/>
      <c r="B74" s="10" t="s">
        <v>91</v>
      </c>
      <c r="C74" s="10"/>
      <c r="D74" s="10"/>
      <c r="E74" s="12">
        <v>401140</v>
      </c>
      <c r="F74" s="12">
        <v>401140</v>
      </c>
      <c r="G74" s="12">
        <v>155223</v>
      </c>
    </row>
    <row r="75" spans="1:7" x14ac:dyDescent="0.25">
      <c r="A75" s="10"/>
      <c r="B75" s="10" t="s">
        <v>92</v>
      </c>
      <c r="C75" s="10"/>
      <c r="D75" s="10"/>
      <c r="E75" s="12">
        <v>48637</v>
      </c>
      <c r="F75" s="12">
        <v>48637</v>
      </c>
      <c r="G75" s="12">
        <v>73068</v>
      </c>
    </row>
    <row r="76" spans="1:7" x14ac:dyDescent="0.25">
      <c r="A76" s="10"/>
      <c r="B76" s="10" t="s">
        <v>93</v>
      </c>
      <c r="C76" s="10"/>
      <c r="D76" s="10"/>
      <c r="E76" s="12">
        <v>32628</v>
      </c>
      <c r="F76" s="12">
        <v>32628</v>
      </c>
      <c r="G76" s="12">
        <v>11614</v>
      </c>
    </row>
    <row r="77" spans="1:7" x14ac:dyDescent="0.25">
      <c r="A77" s="10"/>
      <c r="B77" s="10" t="s">
        <v>94</v>
      </c>
      <c r="C77" s="10"/>
      <c r="D77" s="10"/>
      <c r="E77" s="12">
        <v>2500</v>
      </c>
      <c r="F77" s="12">
        <v>2500</v>
      </c>
      <c r="G77" s="12">
        <v>3378</v>
      </c>
    </row>
    <row r="78" spans="1:7" x14ac:dyDescent="0.25">
      <c r="A78" s="10" t="s">
        <v>95</v>
      </c>
      <c r="B78" s="10"/>
      <c r="C78" s="10"/>
      <c r="D78" s="10"/>
      <c r="E78" s="12">
        <f>ROUND(SUM(E73:E77),5)</f>
        <v>484905</v>
      </c>
      <c r="F78" s="12">
        <f>ROUND(SUM(F73:F77),5)</f>
        <v>484905</v>
      </c>
      <c r="G78" s="12">
        <f>ROUND(SUM(G73:G77),5)</f>
        <v>243283</v>
      </c>
    </row>
    <row r="79" spans="1:7" x14ac:dyDescent="0.25">
      <c r="A79" s="10" t="s">
        <v>96</v>
      </c>
      <c r="B79" s="10"/>
      <c r="C79" s="10"/>
      <c r="D79" s="10"/>
      <c r="E79" s="12"/>
      <c r="F79" s="12"/>
      <c r="G79" s="12"/>
    </row>
    <row r="80" spans="1:7" x14ac:dyDescent="0.25">
      <c r="A80" s="10"/>
      <c r="B80" s="10" t="s">
        <v>97</v>
      </c>
      <c r="C80" s="10"/>
      <c r="D80" s="10"/>
      <c r="E80" s="12">
        <v>12000</v>
      </c>
      <c r="F80" s="12">
        <v>12000</v>
      </c>
      <c r="G80" s="12">
        <v>0</v>
      </c>
    </row>
    <row r="81" spans="1:8" x14ac:dyDescent="0.25">
      <c r="A81" s="10"/>
      <c r="B81" s="10" t="s">
        <v>98</v>
      </c>
      <c r="C81" s="10"/>
      <c r="D81" s="10"/>
      <c r="E81" s="12">
        <v>5000</v>
      </c>
      <c r="F81" s="12">
        <v>0</v>
      </c>
      <c r="G81" s="12">
        <v>0</v>
      </c>
      <c r="H81" s="11" t="s">
        <v>115</v>
      </c>
    </row>
    <row r="82" spans="1:8" x14ac:dyDescent="0.25">
      <c r="A82" s="10" t="s">
        <v>99</v>
      </c>
      <c r="B82" s="10"/>
      <c r="C82" s="10"/>
      <c r="D82" s="10"/>
      <c r="E82" s="12">
        <f>ROUND(SUM(E79:E81),5)</f>
        <v>17000</v>
      </c>
      <c r="F82" s="12">
        <f>ROUND(SUM(F79:F81),5)</f>
        <v>12000</v>
      </c>
      <c r="G82" s="12">
        <f>ROUND(SUM(G79:G81),5)</f>
        <v>0</v>
      </c>
    </row>
    <row r="83" spans="1:8" x14ac:dyDescent="0.25">
      <c r="A83" s="10" t="s">
        <v>19</v>
      </c>
      <c r="B83" s="10"/>
      <c r="C83" s="10"/>
      <c r="D83" s="10"/>
      <c r="E83" s="12">
        <f>ROUND(E32+E35+E51+E56+E61+E69+E72+E78+E82,5)</f>
        <v>3424464</v>
      </c>
      <c r="F83" s="12">
        <f>ROUND(F32+F35+F51+F56+F61+F69+F72+F78+F82,5)</f>
        <v>3344864</v>
      </c>
      <c r="G83" s="12">
        <f>ROUND(G32+G35+G51+G56+G61+G69+G72+G78+G82,5)</f>
        <v>300375</v>
      </c>
    </row>
    <row r="84" spans="1:8" x14ac:dyDescent="0.25">
      <c r="A84" s="10"/>
      <c r="B84" s="10"/>
      <c r="C84" s="10"/>
      <c r="D84" s="10"/>
      <c r="E84" s="12">
        <f>ROUND(E3+E30-E83,5)</f>
        <v>-37222</v>
      </c>
      <c r="F84" s="12">
        <f>ROUND(F3+F31-F83,5)</f>
        <v>601.5</v>
      </c>
      <c r="G84" s="12">
        <f>ROUND(G3+G31-G83,5)</f>
        <v>-6350</v>
      </c>
    </row>
    <row r="85" spans="1:8" x14ac:dyDescent="0.25">
      <c r="A85" s="10"/>
      <c r="B85" s="10"/>
      <c r="C85" s="10"/>
      <c r="D85" s="10"/>
      <c r="E85" s="12"/>
      <c r="F85" s="12"/>
      <c r="G85" s="12"/>
    </row>
    <row r="86" spans="1:8" x14ac:dyDescent="0.25">
      <c r="A86" s="10"/>
      <c r="B86" s="10"/>
      <c r="C86" s="10"/>
      <c r="D86" s="10"/>
      <c r="E86" s="12"/>
      <c r="F86" s="12"/>
      <c r="G86" s="12"/>
    </row>
    <row r="87" spans="1:8" x14ac:dyDescent="0.25">
      <c r="A87" s="16" t="s">
        <v>100</v>
      </c>
      <c r="B87" s="10"/>
      <c r="C87" s="10"/>
      <c r="D87" s="10"/>
      <c r="E87" s="12">
        <v>1000</v>
      </c>
      <c r="F87" s="12">
        <v>1000</v>
      </c>
      <c r="G87" s="12">
        <v>6000</v>
      </c>
    </row>
    <row r="88" spans="1:8" x14ac:dyDescent="0.25">
      <c r="A88" s="10"/>
      <c r="B88" s="10"/>
      <c r="C88" s="10"/>
      <c r="D88" s="10"/>
      <c r="E88" s="12">
        <f>ROUND(SUM(E86:E87),5)</f>
        <v>1000</v>
      </c>
      <c r="F88" s="12">
        <f>ROUND(SUM(F86:F87),5)</f>
        <v>1000</v>
      </c>
      <c r="G88" s="12">
        <f>ROUND(SUM(G86:G87),5)</f>
        <v>6000</v>
      </c>
    </row>
    <row r="89" spans="1:8" x14ac:dyDescent="0.25">
      <c r="A89" s="10" t="s">
        <v>110</v>
      </c>
      <c r="B89" s="10"/>
      <c r="C89" s="10"/>
      <c r="D89" s="10"/>
      <c r="E89" s="12">
        <f>ROUND(E85+E88,5)</f>
        <v>1000</v>
      </c>
      <c r="F89" s="12"/>
      <c r="G89" s="12"/>
    </row>
    <row r="90" spans="1:8" x14ac:dyDescent="0.25">
      <c r="A90" s="10"/>
      <c r="B90" s="10"/>
      <c r="C90" s="10"/>
      <c r="D90" s="10"/>
      <c r="E90" s="12"/>
      <c r="F90" s="12">
        <f>ROUND(F85+F88,5)</f>
        <v>1000</v>
      </c>
      <c r="G90" s="12">
        <f>ROUND(G85+G88,5)</f>
        <v>6000</v>
      </c>
    </row>
    <row r="91" spans="1:8" x14ac:dyDescent="0.25">
      <c r="A91" s="10" t="s">
        <v>103</v>
      </c>
      <c r="B91" s="10"/>
      <c r="C91" s="10"/>
      <c r="D91" s="10"/>
      <c r="E91" s="76">
        <f>ROUND(E84+E89,5)</f>
        <v>-36222</v>
      </c>
      <c r="F91" s="77">
        <f>ROUND(F84+F90,5)</f>
        <v>1601.5</v>
      </c>
      <c r="G91" s="76">
        <f>ROUND(G84+G90,5)</f>
        <v>-350</v>
      </c>
    </row>
    <row r="92" spans="1:8" x14ac:dyDescent="0.25">
      <c r="A92" s="69"/>
      <c r="B92" s="69"/>
      <c r="C92" s="69"/>
      <c r="D92" s="69"/>
      <c r="E92" s="19"/>
      <c r="F92" s="70"/>
      <c r="G92" s="70"/>
    </row>
    <row r="93" spans="1:8" x14ac:dyDescent="0.25">
      <c r="A93" s="69"/>
      <c r="B93" s="69"/>
      <c r="C93" s="69"/>
      <c r="D93" s="69"/>
      <c r="F93" s="70"/>
      <c r="G93" s="70"/>
    </row>
    <row r="94" spans="1:8" x14ac:dyDescent="0.25">
      <c r="F94" s="19"/>
      <c r="G94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Budget &amp; Forecast Revisions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Young</dc:creator>
  <cp:lastModifiedBy>Joy Young</cp:lastModifiedBy>
  <cp:lastPrinted>2020-04-13T23:40:40Z</cp:lastPrinted>
  <dcterms:created xsi:type="dcterms:W3CDTF">2020-04-13T19:40:43Z</dcterms:created>
  <dcterms:modified xsi:type="dcterms:W3CDTF">2020-04-15T16:43:40Z</dcterms:modified>
</cp:coreProperties>
</file>